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212 - Stavební ú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'2021-212 - Stavební úprav...'!$C$142:$K$319</definedName>
    <definedName name="_xlnm.Print_Area" localSheetId="1">'2021-212 - Stavební úprav...'!$C$4:$J$76,'2021-212 - Stavební úprav...'!$C$82:$J$126,'2021-212 - Stavební úprav...'!$C$132:$J$319</definedName>
    <definedName name="_xlnm.Print_Titles" localSheetId="1">'2021-212 - Stavební úprav...'!$142:$142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T226"/>
  <c r="R227"/>
  <c r="R226"/>
  <c r="P227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T189"/>
  <c r="R190"/>
  <c r="R189"/>
  <c r="P190"/>
  <c r="P189"/>
  <c r="BI188"/>
  <c r="BH188"/>
  <c r="BG188"/>
  <c r="BE188"/>
  <c r="T188"/>
  <c r="T187"/>
  <c r="R188"/>
  <c r="R187"/>
  <c r="P188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T179"/>
  <c r="R180"/>
  <c r="R179"/>
  <c r="P180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J140"/>
  <c r="J139"/>
  <c r="F139"/>
  <c r="F137"/>
  <c r="E135"/>
  <c r="BI124"/>
  <c r="BH124"/>
  <c r="BG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J90"/>
  <c r="J89"/>
  <c r="F89"/>
  <c r="F87"/>
  <c r="E85"/>
  <c r="J16"/>
  <c r="E16"/>
  <c r="F140"/>
  <c r="J15"/>
  <c r="J10"/>
  <c r="J137"/>
  <c i="1" r="L90"/>
  <c r="AM90"/>
  <c r="AM89"/>
  <c r="L89"/>
  <c r="AM87"/>
  <c r="L87"/>
  <c r="L85"/>
  <c r="L84"/>
  <c i="2" r="J318"/>
  <c r="BK317"/>
  <c r="BK313"/>
  <c r="BK309"/>
  <c r="J307"/>
  <c r="J303"/>
  <c r="J302"/>
  <c r="J289"/>
  <c r="BK282"/>
  <c r="BK279"/>
  <c r="J279"/>
  <c r="BK276"/>
  <c r="J274"/>
  <c r="BK271"/>
  <c r="J269"/>
  <c r="J267"/>
  <c r="J265"/>
  <c r="J262"/>
  <c r="BK260"/>
  <c r="BK257"/>
  <c r="BK255"/>
  <c r="BK253"/>
  <c r="BK251"/>
  <c r="J249"/>
  <c r="BK247"/>
  <c r="BK245"/>
  <c r="BK243"/>
  <c r="BK241"/>
  <c r="BK239"/>
  <c r="BK237"/>
  <c r="BK234"/>
  <c r="BK232"/>
  <c r="J230"/>
  <c r="BK227"/>
  <c r="BK224"/>
  <c r="J221"/>
  <c r="BK218"/>
  <c r="J216"/>
  <c r="BK214"/>
  <c r="BK212"/>
  <c r="J210"/>
  <c r="J208"/>
  <c r="BK206"/>
  <c r="J204"/>
  <c r="BK202"/>
  <c r="BK200"/>
  <c r="BK198"/>
  <c r="J196"/>
  <c r="BK194"/>
  <c r="BK192"/>
  <c r="J188"/>
  <c r="BK185"/>
  <c r="J183"/>
  <c r="BK178"/>
  <c r="J175"/>
  <c r="J173"/>
  <c r="J169"/>
  <c r="J165"/>
  <c r="J163"/>
  <c r="BK160"/>
  <c r="J160"/>
  <c r="BK158"/>
  <c r="BK156"/>
  <c r="J154"/>
  <c r="J152"/>
  <c r="BK149"/>
  <c r="BK147"/>
  <c r="J316"/>
  <c r="BK311"/>
  <c r="BK306"/>
  <c r="BK300"/>
  <c r="J297"/>
  <c r="BK293"/>
  <c r="BK291"/>
  <c r="J286"/>
  <c r="J284"/>
  <c r="BK280"/>
  <c r="J276"/>
  <c r="BK274"/>
  <c r="J271"/>
  <c r="BK269"/>
  <c r="BK267"/>
  <c r="BK265"/>
  <c r="BK261"/>
  <c r="J259"/>
  <c r="J256"/>
  <c r="BK254"/>
  <c r="J252"/>
  <c r="J250"/>
  <c r="BK248"/>
  <c r="BK246"/>
  <c r="J244"/>
  <c r="J242"/>
  <c r="J240"/>
  <c r="J238"/>
  <c r="J236"/>
  <c r="J233"/>
  <c r="BK231"/>
  <c r="BK229"/>
  <c r="BK225"/>
  <c r="J222"/>
  <c r="BK221"/>
  <c r="J218"/>
  <c r="BK216"/>
  <c r="J214"/>
  <c r="J212"/>
  <c r="BK210"/>
  <c r="BK208"/>
  <c r="J206"/>
  <c r="BK204"/>
  <c r="J202"/>
  <c r="BK199"/>
  <c r="J197"/>
  <c r="J195"/>
  <c r="J194"/>
  <c r="J192"/>
  <c r="BK188"/>
  <c r="J185"/>
  <c r="BK183"/>
  <c r="J178"/>
  <c r="BK175"/>
  <c r="BK173"/>
  <c r="BK169"/>
  <c r="BK165"/>
  <c r="BK163"/>
  <c r="J159"/>
  <c r="J157"/>
  <c r="J155"/>
  <c r="BK152"/>
  <c r="J149"/>
  <c r="J147"/>
  <c r="J317"/>
  <c r="J313"/>
  <c r="J308"/>
  <c r="BK305"/>
  <c r="J304"/>
  <c r="BK301"/>
  <c r="BK294"/>
  <c r="J292"/>
  <c r="BK289"/>
  <c r="BK284"/>
  <c r="J281"/>
  <c r="BK318"/>
  <c r="BK314"/>
  <c r="J311"/>
  <c r="J306"/>
  <c r="J300"/>
  <c r="BK298"/>
  <c r="J294"/>
  <c r="J290"/>
  <c r="J280"/>
  <c r="J319"/>
  <c r="J314"/>
  <c r="J312"/>
  <c r="BK308"/>
  <c r="J305"/>
  <c r="J291"/>
  <c r="BK290"/>
  <c r="J283"/>
  <c r="BK281"/>
  <c r="BK278"/>
  <c r="BK275"/>
  <c r="BK273"/>
  <c r="J270"/>
  <c r="J268"/>
  <c r="BK266"/>
  <c r="BK263"/>
  <c r="J261"/>
  <c r="BK259"/>
  <c r="BK256"/>
  <c r="J254"/>
  <c r="BK252"/>
  <c r="BK250"/>
  <c r="J248"/>
  <c r="J246"/>
  <c r="BK244"/>
  <c r="BK242"/>
  <c r="BK240"/>
  <c r="BK238"/>
  <c r="BK236"/>
  <c r="BK233"/>
  <c r="J231"/>
  <c r="J229"/>
  <c r="J225"/>
  <c r="BK222"/>
  <c r="BK219"/>
  <c r="J217"/>
  <c r="J215"/>
  <c r="BK213"/>
  <c r="BK211"/>
  <c r="J209"/>
  <c r="BK207"/>
  <c r="J205"/>
  <c r="BK203"/>
  <c r="J201"/>
  <c r="J199"/>
  <c r="BK197"/>
  <c r="BK195"/>
  <c r="BK193"/>
  <c r="J190"/>
  <c r="J186"/>
  <c r="J184"/>
  <c r="J180"/>
  <c r="BK176"/>
  <c r="J174"/>
  <c r="J171"/>
  <c r="J167"/>
  <c r="BK164"/>
  <c r="J162"/>
  <c r="BK159"/>
  <c r="BK157"/>
  <c r="BK155"/>
  <c r="BK153"/>
  <c r="BK150"/>
  <c r="BK148"/>
  <c r="J146"/>
  <c i="1" r="AS94"/>
  <c i="2" r="BK315"/>
  <c r="J301"/>
  <c r="J298"/>
  <c r="BK295"/>
  <c r="BK292"/>
  <c r="BK288"/>
  <c r="J285"/>
  <c r="BK283"/>
  <c r="J278"/>
  <c r="J275"/>
  <c r="J273"/>
  <c r="BK270"/>
  <c r="BK268"/>
  <c r="J266"/>
  <c r="J263"/>
  <c r="BK262"/>
  <c r="J260"/>
  <c r="J257"/>
  <c r="J255"/>
  <c r="J253"/>
  <c r="J251"/>
  <c r="BK249"/>
  <c r="J247"/>
  <c r="J245"/>
  <c r="J243"/>
  <c r="J241"/>
  <c r="J239"/>
  <c r="J237"/>
  <c r="J234"/>
  <c r="J232"/>
  <c r="BK230"/>
  <c r="J227"/>
  <c r="J224"/>
  <c r="J219"/>
  <c r="BK217"/>
  <c r="BK215"/>
  <c r="J213"/>
  <c r="J211"/>
  <c r="BK209"/>
  <c r="J207"/>
  <c r="BK205"/>
  <c r="J203"/>
  <c r="BK201"/>
  <c r="J200"/>
  <c r="J198"/>
  <c r="BK196"/>
  <c r="J193"/>
  <c r="BK190"/>
  <c r="BK186"/>
  <c r="BK184"/>
  <c r="BK180"/>
  <c r="J176"/>
  <c r="BK174"/>
  <c r="BK171"/>
  <c r="BK167"/>
  <c r="J164"/>
  <c r="BK162"/>
  <c r="J158"/>
  <c r="J156"/>
  <c r="BK154"/>
  <c r="J153"/>
  <c r="J150"/>
  <c r="J148"/>
  <c r="BK146"/>
  <c r="BK316"/>
  <c r="J309"/>
  <c r="BK307"/>
  <c r="BK302"/>
  <c r="BK299"/>
  <c r="J295"/>
  <c r="J293"/>
  <c r="BK286"/>
  <c r="J282"/>
  <c r="BK319"/>
  <c r="J315"/>
  <c r="BK312"/>
  <c r="BK304"/>
  <c r="BK303"/>
  <c r="J299"/>
  <c r="BK297"/>
  <c r="J288"/>
  <c r="BK285"/>
  <c l="1" r="R145"/>
  <c r="T145"/>
  <c r="P151"/>
  <c r="T151"/>
  <c r="P161"/>
  <c r="T161"/>
  <c r="P172"/>
  <c r="T172"/>
  <c r="BK182"/>
  <c r="R182"/>
  <c r="P191"/>
  <c r="T191"/>
  <c r="P220"/>
  <c r="T220"/>
  <c r="P223"/>
  <c r="T223"/>
  <c r="P228"/>
  <c r="BK235"/>
  <c r="J235"/>
  <c r="J110"/>
  <c r="R235"/>
  <c r="BK264"/>
  <c r="J264"/>
  <c r="J111"/>
  <c r="R264"/>
  <c r="BK272"/>
  <c r="J272"/>
  <c r="J112"/>
  <c r="R272"/>
  <c r="BK287"/>
  <c r="J287"/>
  <c r="J113"/>
  <c r="R287"/>
  <c r="BK296"/>
  <c r="J296"/>
  <c r="J114"/>
  <c r="T296"/>
  <c r="P310"/>
  <c r="R310"/>
  <c r="BK145"/>
  <c r="P145"/>
  <c r="P144"/>
  <c r="BK151"/>
  <c r="J151"/>
  <c r="J97"/>
  <c r="R151"/>
  <c r="BK161"/>
  <c r="J161"/>
  <c r="J98"/>
  <c r="R161"/>
  <c r="BK172"/>
  <c r="J172"/>
  <c r="J99"/>
  <c r="R172"/>
  <c r="P182"/>
  <c r="T182"/>
  <c r="BK191"/>
  <c r="J191"/>
  <c r="J105"/>
  <c r="R191"/>
  <c r="BK220"/>
  <c r="J220"/>
  <c r="J106"/>
  <c r="R220"/>
  <c r="BK223"/>
  <c r="J223"/>
  <c r="J107"/>
  <c r="R223"/>
  <c r="BK228"/>
  <c r="J228"/>
  <c r="J109"/>
  <c r="R228"/>
  <c r="T228"/>
  <c r="P235"/>
  <c r="T235"/>
  <c r="P264"/>
  <c r="T264"/>
  <c r="P272"/>
  <c r="T272"/>
  <c r="P287"/>
  <c r="T287"/>
  <c r="P296"/>
  <c r="R296"/>
  <c r="BK310"/>
  <c r="J310"/>
  <c r="J115"/>
  <c r="T310"/>
  <c r="BK179"/>
  <c r="J179"/>
  <c r="J100"/>
  <c r="BK187"/>
  <c r="J187"/>
  <c r="J103"/>
  <c r="BK189"/>
  <c r="J189"/>
  <c r="J104"/>
  <c r="BK226"/>
  <c r="J226"/>
  <c r="J108"/>
  <c r="BF281"/>
  <c r="BF288"/>
  <c r="BF289"/>
  <c r="BF293"/>
  <c r="BF297"/>
  <c r="BF298"/>
  <c r="BF299"/>
  <c r="BF305"/>
  <c r="BF309"/>
  <c r="BF313"/>
  <c r="BF314"/>
  <c r="BF286"/>
  <c r="BF290"/>
  <c r="BF292"/>
  <c r="BF294"/>
  <c r="BF303"/>
  <c r="BF304"/>
  <c r="BF306"/>
  <c r="BF307"/>
  <c r="BF308"/>
  <c r="BF312"/>
  <c r="BF315"/>
  <c r="J87"/>
  <c r="F90"/>
  <c r="BF146"/>
  <c r="BF147"/>
  <c r="BF148"/>
  <c r="BF149"/>
  <c r="BF152"/>
  <c r="BF155"/>
  <c r="BF158"/>
  <c r="BF162"/>
  <c r="BF163"/>
  <c r="BF165"/>
  <c r="BF167"/>
  <c r="BF174"/>
  <c r="BF175"/>
  <c r="BF176"/>
  <c r="BF178"/>
  <c r="BF184"/>
  <c r="BF192"/>
  <c r="BF193"/>
  <c r="BF194"/>
  <c r="BF197"/>
  <c r="BF199"/>
  <c r="BF201"/>
  <c r="BF202"/>
  <c r="BF203"/>
  <c r="BF205"/>
  <c r="BF206"/>
  <c r="BF211"/>
  <c r="BF212"/>
  <c r="BF213"/>
  <c r="BF217"/>
  <c r="BF218"/>
  <c r="BF219"/>
  <c r="BF221"/>
  <c r="BF225"/>
  <c r="BF227"/>
  <c r="BF231"/>
  <c r="BF232"/>
  <c r="BF233"/>
  <c r="BF236"/>
  <c r="BF237"/>
  <c r="BF238"/>
  <c r="BF239"/>
  <c r="BF240"/>
  <c r="BF241"/>
  <c r="BF242"/>
  <c r="BF243"/>
  <c r="BF244"/>
  <c r="BF246"/>
  <c r="BF248"/>
  <c r="BF250"/>
  <c r="BF251"/>
  <c r="BF252"/>
  <c r="BF254"/>
  <c r="BF256"/>
  <c r="BF257"/>
  <c r="BF259"/>
  <c r="BF260"/>
  <c r="BF262"/>
  <c r="BF270"/>
  <c r="BF271"/>
  <c r="BF273"/>
  <c r="BF274"/>
  <c r="BF285"/>
  <c r="BF295"/>
  <c r="BF300"/>
  <c r="BF302"/>
  <c r="BF316"/>
  <c r="BF150"/>
  <c r="BF153"/>
  <c r="BF154"/>
  <c r="BF156"/>
  <c r="BF157"/>
  <c r="BF159"/>
  <c r="BF160"/>
  <c r="BF164"/>
  <c r="BF169"/>
  <c r="BF171"/>
  <c r="BF173"/>
  <c r="BF180"/>
  <c r="BF183"/>
  <c r="BF185"/>
  <c r="BF186"/>
  <c r="BF188"/>
  <c r="BF190"/>
  <c r="BF195"/>
  <c r="BF196"/>
  <c r="BF198"/>
  <c r="BF200"/>
  <c r="BF204"/>
  <c r="BF207"/>
  <c r="BF208"/>
  <c r="BF209"/>
  <c r="BF210"/>
  <c r="BF214"/>
  <c r="BF215"/>
  <c r="BF216"/>
  <c r="BF222"/>
  <c r="BF224"/>
  <c r="BF229"/>
  <c r="BF230"/>
  <c r="BF234"/>
  <c r="BF245"/>
  <c r="BF247"/>
  <c r="BF249"/>
  <c r="BF253"/>
  <c r="BF255"/>
  <c r="BF261"/>
  <c r="BF263"/>
  <c r="BF265"/>
  <c r="BF266"/>
  <c r="BF267"/>
  <c r="BF268"/>
  <c r="BF269"/>
  <c r="BF275"/>
  <c r="BF276"/>
  <c r="BF278"/>
  <c r="BF279"/>
  <c r="BF280"/>
  <c r="BF282"/>
  <c r="BF283"/>
  <c r="BF284"/>
  <c r="BF291"/>
  <c r="BF301"/>
  <c r="BF311"/>
  <c r="BF317"/>
  <c r="BF318"/>
  <c r="BF319"/>
  <c r="F33"/>
  <c i="1" r="AZ95"/>
  <c r="AZ94"/>
  <c r="W29"/>
  <c i="2" r="F36"/>
  <c i="1" r="BC95"/>
  <c r="BC94"/>
  <c r="W32"/>
  <c i="2" r="F37"/>
  <c i="1" r="BD95"/>
  <c r="BD94"/>
  <c r="W33"/>
  <c i="2" r="J33"/>
  <c i="1" r="AV95"/>
  <c i="2" r="F35"/>
  <c i="1" r="BB95"/>
  <c r="BB94"/>
  <c r="W31"/>
  <c i="2" l="1" r="P181"/>
  <c r="BK144"/>
  <c r="J144"/>
  <c r="J95"/>
  <c r="R181"/>
  <c r="T144"/>
  <c r="T181"/>
  <c r="P143"/>
  <c i="1" r="AU95"/>
  <c i="2" r="BK181"/>
  <c r="J181"/>
  <c r="J101"/>
  <c r="R144"/>
  <c r="R143"/>
  <c r="J145"/>
  <c r="J96"/>
  <c r="J182"/>
  <c r="J102"/>
  <c i="1" r="AU94"/>
  <c r="AV94"/>
  <c r="AK29"/>
  <c r="AX94"/>
  <c r="AY94"/>
  <c i="2" l="1" r="T143"/>
  <c r="BK143"/>
  <c r="J143"/>
  <c r="J94"/>
  <c r="J28"/>
  <c r="J124"/>
  <c r="J118"/>
  <c r="J29"/>
  <c r="J30"/>
  <c i="1" r="AG95"/>
  <c r="AG94"/>
  <c r="AK26"/>
  <c i="2" l="1" r="BF124"/>
  <c r="J34"/>
  <c i="1" r="AW95"/>
  <c r="AT95"/>
  <c r="AN95"/>
  <c i="2" r="J126"/>
  <c l="1" r="J39"/>
  <c r="F34"/>
  <c i="1" r="BA95"/>
  <c r="BA94"/>
  <c r="AW94"/>
  <c r="AK30"/>
  <c r="AK35"/>
  <c l="1" r="AT94"/>
  <c r="AN94"/>
  <c r="W30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<sst xmlns="http://schemas.openxmlformats.org/spreadsheetml/2006/main">
  <si>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</si>
  <si>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</si>
  <si>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</si>
  <si>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</si>
  <si>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</si>
  <si>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{774aea60-d099-4864-9f84-03c60977d9c4}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</si>
  <si>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</si>
  <si>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</si>
  <si>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</si>
  <si>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</si>
  <si>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</si>
  <si>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</si>
  <si>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</si>
  <si>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</si>
  <si>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2021/212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</si>
  <si>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</si>
  <si>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</si>
  <si>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bytové jednotky č. 43 ve 5.NP, Bínova č.p. 534</t>
  </si>
  <si>
    <t>KSO:</t>
  </si>
  <si>
    <t>CC-CZ:</t>
  </si>
  <si>
    <t>Místo:</t>
  </si>
  <si>
    <t>p.č. 527/25, k.ú. Střížkov</t>
  </si>
  <si>
    <t>Datum:</t>
  </si>
  <si>
    <t>17. 9. 2021</t>
  </si>
  <si>
    <t>Zadavatel:</t>
  </si>
  <si>
    <t>IČ:</t>
  </si>
  <si>
    <t>MČ Praha 8, Zenklova 1/35, Praha 8 - Libeň</t>
  </si>
  <si>
    <t>DIČ:</t>
  </si>
  <si>
    <t>Uchazeč:</t>
  </si>
  <si>
    <t>Vyplň údaj</t>
  </si>
  <si>
    <t>Projektant:</t>
  </si>
  <si>
    <t>Jakub Kepka, KFJ s.r.o.</t>
  </si>
  <si>
    <t>True</t>
  </si>
  <si>
    <t>Zpracovatel:</t>
  </si>
  <si>
    <t>KFJ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</si>
  <si>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</si>
  <si>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</si>
  <si>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</si>
  <si>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</si>
  <si>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</si>
  <si>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</si>
  <si>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</si>
  <si>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</si>
  <si>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</si>
  <si>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</si>
  <si>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</si>
  <si>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</si>
  <si>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</si>
  <si>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</si>
  <si>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</si>
  <si>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</si>
  <si>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</si>
  <si>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</si>
  <si>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</si>
  <si>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</si>
  <si>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</si>
  <si>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</si>
  <si>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</si>
  <si>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</si>
  <si>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</si>
  <si>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</si>
  <si>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</si>
  <si>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</si>
  <si>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</si>
  <si>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</si>
  <si>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</si>
  <si>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</si>
  <si>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</si>
  <si>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</si>
  <si>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</si>
  <si>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</si>
  <si>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</si>
  <si>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</si>
  <si>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</si>
  <si>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</si>
  <si>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</si>
  <si>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</si>
  <si>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</si>
  <si>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</si>
  <si>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</si>
  <si>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</si>
  <si>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</si>
  <si>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</si>
  <si>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</si>
  <si>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</si>
  <si>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</si>
  <si>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</si>
  <si>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</si>
  <si>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</si>
  <si>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</si>
  <si>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</si>
  <si>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</si>
  <si>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</si>
  <si>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</si>
  <si>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</si>
  <si>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</si>
  <si>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</si>
  <si>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</si>
  <si>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</si>
  <si>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721_VL - Zdravotechnika - vnitřní kanalizace a vodovod</t>
  </si>
  <si>
    <t xml:space="preserve">    723 - Zdravotechnika - vnitřní plynovod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</si>
  <si>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</si>
  <si>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</si>
  <si>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</si>
  <si>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741_VL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</si>
  <si>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</si>
  <si>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</si>
  <si>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</si>
  <si>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</si>
  <si>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</si>
  <si>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</si>
  <si>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</si>
  <si>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</si>
  <si>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</si>
  <si>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</si>
  <si>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</si>
  <si>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</si>
  <si>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</si>
  <si>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</si>
  <si>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</si>
  <si>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</si>
  <si>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</si>
  <si>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</si>
  <si>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</si>
  <si>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</si>
  <si>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</si>
  <si>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</si>
  <si>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</si>
  <si>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</si>
  <si>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</si>
  <si>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</si>
  <si>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</si>
  <si>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</si>
  <si>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</si>
  <si>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</si>
  <si>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</si>
  <si>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</si>
  <si>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</si>
  <si>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</si>
  <si>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</si>
  <si>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</si>
  <si>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</si>
  <si>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</si>
  <si>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přes 1000 do 1250 mm</t>
  </si>
  <si>
    <t>kus</t>
  </si>
  <si>
    <t>4</t>
  </si>
  <si>
    <t>-1200839969</t>
  </si>
  <si>
    <t>342272225</t>
  </si>
  <si>
    <t>Příčka z pórobetonových hladkých tvárnic na tenkovrstvou maltu tl 100 mm</t>
  </si>
  <si>
    <t>m2</t>
  </si>
  <si>
    <t>-491890728</t>
  </si>
  <si>
    <t>346244352</t>
  </si>
  <si>
    <t>Obezdívka koupelnových van ploch rovných tl 50 mm z pórobetonových přesných tvárnic</t>
  </si>
  <si>
    <t>365033923</t>
  </si>
  <si>
    <t>346244354</t>
  </si>
  <si>
    <t>Obezdívka koupelnových van ploch rovných tl 100 mm z pórobetonových přesných tvárnic</t>
  </si>
  <si>
    <t>798430972</t>
  </si>
  <si>
    <t>5</t>
  </si>
  <si>
    <t>346272236</t>
  </si>
  <si>
    <t>Přizdívka z pórobetonových tvárnic tl 100 mm</t>
  </si>
  <si>
    <t>-1885840933</t>
  </si>
  <si>
    <t>6</t>
  </si>
  <si>
    <t>Úpravy povrchů, podlahy a osazování výplní</t>
  </si>
  <si>
    <t>612131121</t>
  </si>
  <si>
    <t>Penetrační disperzní nátěr vnitřních stěn nanášený ručně</t>
  </si>
  <si>
    <t>-656601895</t>
  </si>
  <si>
    <t>7</t>
  </si>
  <si>
    <t>612142001</t>
  </si>
  <si>
    <t>Potažení vnitřních stěn sklovláknitým pletivem vtlačeným do tenkovrstvé hmoty</t>
  </si>
  <si>
    <t>-1870235172</t>
  </si>
  <si>
    <t>8</t>
  </si>
  <si>
    <t>612311131</t>
  </si>
  <si>
    <t>Potažení vnitřních stěn vápenným štukem tloušťky do 3 mm</t>
  </si>
  <si>
    <t>-1093325670</t>
  </si>
  <si>
    <t>9</t>
  </si>
  <si>
    <t>642942611</t>
  </si>
  <si>
    <t>Osazování zárubní nebo rámů dveřních kovových do 2,5 m2 na montážní pěnu</t>
  </si>
  <si>
    <t>32712083</t>
  </si>
  <si>
    <t>10</t>
  </si>
  <si>
    <t>M</t>
  </si>
  <si>
    <t>55331430</t>
  </si>
  <si>
    <t>zárubeň jednokřídlá ocelová pro dodatečnou montáž tl stěny 75-100mm rozměru 600/1970, 2100mm</t>
  </si>
  <si>
    <t>-949176237</t>
  </si>
  <si>
    <t>11</t>
  </si>
  <si>
    <t>55331432</t>
  </si>
  <si>
    <t>zárubeň jednokřídlá ocelová pro dodatečnou montáž tl stěny 75-100mm rozměru 800/1970, 2100mm</t>
  </si>
  <si>
    <t>1444043322</t>
  </si>
  <si>
    <t>12</t>
  </si>
  <si>
    <t>55331431</t>
  </si>
  <si>
    <t>zárubeň jednokřídlá ocelová pro dodatečnou montáž tl stěny 75-100mm rozměru 700/1970, 2100mm</t>
  </si>
  <si>
    <t>-1912867100</t>
  </si>
  <si>
    <t>13</t>
  </si>
  <si>
    <t>642945111</t>
  </si>
  <si>
    <t>Osazování protipožárních nebo protiplynových zárubní dveří jednokřídlových do 2,5 m2</t>
  </si>
  <si>
    <t>38767405</t>
  </si>
  <si>
    <t>14</t>
  </si>
  <si>
    <t>55331563</t>
  </si>
  <si>
    <t>zárubeň jednokřídlá ocelová pro zdění s protipožární úpravou tl stěny 110-150mm rozměru 900/1970, 2100mm</t>
  </si>
  <si>
    <t>824087619</t>
  </si>
  <si>
    <t>Ostatní konstrukce a práce, bourání</t>
  </si>
  <si>
    <t>949101111</t>
  </si>
  <si>
    <t>Lešení pomocné pro objekty pozemních staveb s lešeňovou podlahou v do 1,9 m zatížení do 150 kg/m2</t>
  </si>
  <si>
    <t>-147871544</t>
  </si>
  <si>
    <t>16</t>
  </si>
  <si>
    <t>952901103</t>
  </si>
  <si>
    <t>Čištění budov omytí jednoduchých oken nebo balkonových dveří plochy do 2,5m2</t>
  </si>
  <si>
    <t>943261463</t>
  </si>
  <si>
    <t>17</t>
  </si>
  <si>
    <t>952901111</t>
  </si>
  <si>
    <t>Vyčištění budov bytové a občanské výstavby při výšce podlaží do 4 m</t>
  </si>
  <si>
    <t>502691646</t>
  </si>
  <si>
    <t>18</t>
  </si>
  <si>
    <t>952902021</t>
  </si>
  <si>
    <t>Čištění budov zametení hladkých podlah</t>
  </si>
  <si>
    <t>644183202</t>
  </si>
  <si>
    <t>P</t>
  </si>
  <si>
    <t>Poznámka k položce:_x000d_
dopravní trasy</t>
  </si>
  <si>
    <t>19</t>
  </si>
  <si>
    <t>952902031</t>
  </si>
  <si>
    <t>Čištění budov omytí hladkých podlah</t>
  </si>
  <si>
    <t>2011365537</t>
  </si>
  <si>
    <t>20</t>
  </si>
  <si>
    <t>962084131</t>
  </si>
  <si>
    <t>Bourání příček deskových sádrových typu rabicka tl do 100 mm</t>
  </si>
  <si>
    <t>1727214790</t>
  </si>
  <si>
    <t>Poznámka k položce:_x000d_
odstranění umakartového jádra</t>
  </si>
  <si>
    <t>968072455</t>
  </si>
  <si>
    <t>Vybourání kovových dveřních zárubní pl do 2 m2</t>
  </si>
  <si>
    <t>-689136319</t>
  </si>
  <si>
    <t>997</t>
  </si>
  <si>
    <t>Přesun sutě</t>
  </si>
  <si>
    <t>22</t>
  </si>
  <si>
    <t>997002611</t>
  </si>
  <si>
    <t>Nakládání suti a vybouraných hmot</t>
  </si>
  <si>
    <t>t</t>
  </si>
  <si>
    <t>-1224343701</t>
  </si>
  <si>
    <t>23</t>
  </si>
  <si>
    <t>997013211</t>
  </si>
  <si>
    <t>Vnitrostaveništní doprava suti a vybouraných hmot pro budovy v do 6 m ručně</t>
  </si>
  <si>
    <t>-288443535</t>
  </si>
  <si>
    <t>24</t>
  </si>
  <si>
    <t>997013501</t>
  </si>
  <si>
    <t>Odvoz suti a vybouraných hmot na skládku nebo meziskládku do 1 km se složením</t>
  </si>
  <si>
    <t>167259953</t>
  </si>
  <si>
    <t>25</t>
  </si>
  <si>
    <t>997013509</t>
  </si>
  <si>
    <t>Příplatek k odvozu suti a vybouraných hmot na skládku ZKD 1 km přes 1 km</t>
  </si>
  <si>
    <t>1469598003</t>
  </si>
  <si>
    <t>Poznámka k položce:_x000d_
příplatek za odvoz do 30 km</t>
  </si>
  <si>
    <t>26</t>
  </si>
  <si>
    <t>997013631</t>
  </si>
  <si>
    <t>Poplatek za uložení na skládce (skládkovné) stavebního odpadu směsného kód odpadu 17 09 04</t>
  </si>
  <si>
    <t>848394408</t>
  </si>
  <si>
    <t>998</t>
  </si>
  <si>
    <t>Přesun hmot</t>
  </si>
  <si>
    <t>27</t>
  </si>
  <si>
    <t>998017001</t>
  </si>
  <si>
    <t>Přesun hmot s omezením mechanizace pro budovy v do 6 m</t>
  </si>
  <si>
    <t>68817831</t>
  </si>
  <si>
    <t>PSV</t>
  </si>
  <si>
    <t>Práce a dodávky PSV</t>
  </si>
  <si>
    <t>711</t>
  </si>
  <si>
    <t>Izolace proti vodě, vlhkosti a plynům</t>
  </si>
  <si>
    <t>28</t>
  </si>
  <si>
    <t>711111052VL</t>
  </si>
  <si>
    <t>Těsnící páska koutu pro hydroizolace</t>
  </si>
  <si>
    <t>m</t>
  </si>
  <si>
    <t>529514779</t>
  </si>
  <si>
    <t>29</t>
  </si>
  <si>
    <t>711193121</t>
  </si>
  <si>
    <t>Izolace proti zemní vlhkosti na vodorovné ploše těsnicí kaší minerální</t>
  </si>
  <si>
    <t>-1123205360</t>
  </si>
  <si>
    <t>30</t>
  </si>
  <si>
    <t>711193131</t>
  </si>
  <si>
    <t>Izolace proti zemní vlhkosti na svislé ploše těsnicí kaší minerální</t>
  </si>
  <si>
    <t>1744497697</t>
  </si>
  <si>
    <t>31</t>
  </si>
  <si>
    <t>998711101</t>
  </si>
  <si>
    <t>Přesun hmot tonážní pro izolace proti vodě, vlhkosti a plynům v objektech výšky do 6 m</t>
  </si>
  <si>
    <t>1401062208</t>
  </si>
  <si>
    <t>721_VL</t>
  </si>
  <si>
    <t>Zdravotechnika - vnitřní kanalizace a vodovod</t>
  </si>
  <si>
    <t>32</t>
  </si>
  <si>
    <t>R01</t>
  </si>
  <si>
    <t>Vnitřní kanalizace a vodovod</t>
  </si>
  <si>
    <t>soubor</t>
  </si>
  <si>
    <t>2124237589</t>
  </si>
  <si>
    <t>723</t>
  </si>
  <si>
    <t>Zdravotechnika - vnitřní plynovod</t>
  </si>
  <si>
    <t>33</t>
  </si>
  <si>
    <t>R02</t>
  </si>
  <si>
    <t>Vnitřní plynovod</t>
  </si>
  <si>
    <t>-578804294</t>
  </si>
  <si>
    <t>725</t>
  </si>
  <si>
    <t>Zdravotechnika - zařizovací předměty</t>
  </si>
  <si>
    <t>34</t>
  </si>
  <si>
    <t>725110811</t>
  </si>
  <si>
    <t>Demontáž klozetů splachovací s nádrží</t>
  </si>
  <si>
    <t>-2120030819</t>
  </si>
  <si>
    <t>35</t>
  </si>
  <si>
    <t>725112171</t>
  </si>
  <si>
    <t>Kombi klozet s hlubokým splachováním odpad vodorovný</t>
  </si>
  <si>
    <t>-1305280155</t>
  </si>
  <si>
    <t>36</t>
  </si>
  <si>
    <t>725210821</t>
  </si>
  <si>
    <t>Demontáž umyvadel bez výtokových armatur</t>
  </si>
  <si>
    <t>-66918686</t>
  </si>
  <si>
    <t>37</t>
  </si>
  <si>
    <t>725211703</t>
  </si>
  <si>
    <t>Umývátko keramické bílé stěnové šířky 450 mm připevněné na stěnu šrouby</t>
  </si>
  <si>
    <t>-1208677263</t>
  </si>
  <si>
    <t>38</t>
  </si>
  <si>
    <t>725240812</t>
  </si>
  <si>
    <t>Demontáž vaniček sprchových bez výtokových armatur</t>
  </si>
  <si>
    <t>19347400</t>
  </si>
  <si>
    <t>39</t>
  </si>
  <si>
    <t>725241512</t>
  </si>
  <si>
    <t>Vanička sprchová keramická čtvercová 800x800 mm</t>
  </si>
  <si>
    <t>-1571651361</t>
  </si>
  <si>
    <t>40</t>
  </si>
  <si>
    <t>725244522</t>
  </si>
  <si>
    <t>Zástěna sprchová rohová rámová se skleněnou výplní tl. 4 a 5 mm dveře posuvné dvoudílné vstup z rohu na vaničku 800x800 mm</t>
  </si>
  <si>
    <t>1361695154</t>
  </si>
  <si>
    <t>41</t>
  </si>
  <si>
    <t>725291641</t>
  </si>
  <si>
    <t>Doplňky zařízení koupelen a záchodů nerezové madlo sprchové 750 x 450 mm</t>
  </si>
  <si>
    <t>1967074467</t>
  </si>
  <si>
    <t>42</t>
  </si>
  <si>
    <t>725291708</t>
  </si>
  <si>
    <t>Doplňky zařízení koupelen a záchodů smaltované madlo rovné dl 1000 mm</t>
  </si>
  <si>
    <t>460729954</t>
  </si>
  <si>
    <t>43</t>
  </si>
  <si>
    <t>725310823</t>
  </si>
  <si>
    <t>Demontáž dřez jednoduchý vestavěný v kuchyňských sestavách bez výtokových armatur</t>
  </si>
  <si>
    <t>1213075025</t>
  </si>
  <si>
    <t>44</t>
  </si>
  <si>
    <t>725319111</t>
  </si>
  <si>
    <t>Montáž dřezu ostatních typů</t>
  </si>
  <si>
    <t>-130584404</t>
  </si>
  <si>
    <t>45</t>
  </si>
  <si>
    <t>55231082</t>
  </si>
  <si>
    <t>dřez nerez s odkládací ploškou vestavný matný 560x480mm</t>
  </si>
  <si>
    <t>-906278847</t>
  </si>
  <si>
    <t>46</t>
  </si>
  <si>
    <t>725590811</t>
  </si>
  <si>
    <t>Přemístění vnitrostaveništní demontovaných zařizovacích předmětů v objektech výšky do 6 m</t>
  </si>
  <si>
    <t>127326666</t>
  </si>
  <si>
    <t>47</t>
  </si>
  <si>
    <t>725619101</t>
  </si>
  <si>
    <t>Montáž sporáku na zemní plyn</t>
  </si>
  <si>
    <t>-1211891205</t>
  </si>
  <si>
    <t>48</t>
  </si>
  <si>
    <t>54111971</t>
  </si>
  <si>
    <t>sporák plynový</t>
  </si>
  <si>
    <t>17187788</t>
  </si>
  <si>
    <t>49</t>
  </si>
  <si>
    <t>725813111</t>
  </si>
  <si>
    <t>Ventil rohový bez připojovací trubičky nebo flexi hadičky G 1/2"</t>
  </si>
  <si>
    <t>662613445</t>
  </si>
  <si>
    <t>50</t>
  </si>
  <si>
    <t>725813112VL01</t>
  </si>
  <si>
    <t>Ventil rohový kombinovaný</t>
  </si>
  <si>
    <t>-338779499</t>
  </si>
  <si>
    <t>51</t>
  </si>
  <si>
    <t>725820801</t>
  </si>
  <si>
    <t>Demontáž baterie nástěnné do G 3 / 4</t>
  </si>
  <si>
    <t>169959932</t>
  </si>
  <si>
    <t>52</t>
  </si>
  <si>
    <t>725820802</t>
  </si>
  <si>
    <t>Demontáž baterie stojánkové do jednoho otvoru</t>
  </si>
  <si>
    <t>-546398300</t>
  </si>
  <si>
    <t>53</t>
  </si>
  <si>
    <t>725821312</t>
  </si>
  <si>
    <t>Baterie dřezová nástěnná páková s otáčivým kulatým ústím a délkou ramínka 210 mm</t>
  </si>
  <si>
    <t>236697173</t>
  </si>
  <si>
    <t>54</t>
  </si>
  <si>
    <t>725822611</t>
  </si>
  <si>
    <t>Baterie umyvadlová stojánková páková bez výpusti</t>
  </si>
  <si>
    <t>-1464109436</t>
  </si>
  <si>
    <t>55</t>
  </si>
  <si>
    <t>725841312</t>
  </si>
  <si>
    <t>Baterie sprchová nástěnná páková</t>
  </si>
  <si>
    <t>2146105493</t>
  </si>
  <si>
    <t>56</t>
  </si>
  <si>
    <t>sprchová sada s tyčí</t>
  </si>
  <si>
    <t>-432041779</t>
  </si>
  <si>
    <t>57</t>
  </si>
  <si>
    <t>725851315</t>
  </si>
  <si>
    <t>Ventil odpadní dřezový s přepadem G 6/4"</t>
  </si>
  <si>
    <t>1339463009</t>
  </si>
  <si>
    <t>58</t>
  </si>
  <si>
    <t>725861101</t>
  </si>
  <si>
    <t>Zápachová uzávěrka pro umyvadla DN 32</t>
  </si>
  <si>
    <t>2063308375</t>
  </si>
  <si>
    <t>59</t>
  </si>
  <si>
    <t>725862113</t>
  </si>
  <si>
    <t>Zápachová uzávěrka pro dřezy s přípojkou pro pračku nebo myčku DN 40/50</t>
  </si>
  <si>
    <t>115335484</t>
  </si>
  <si>
    <t>60</t>
  </si>
  <si>
    <t>725865311</t>
  </si>
  <si>
    <t>Zápachová uzávěrka sprchových van DN 40/50 s kulovým kloubem na odtoku</t>
  </si>
  <si>
    <t>1438350586</t>
  </si>
  <si>
    <t>61</t>
  </si>
  <si>
    <t>998725101</t>
  </si>
  <si>
    <t>Přesun hmot tonážní pro zařizovací předměty v objektech v do 6 m</t>
  </si>
  <si>
    <t>-1138589429</t>
  </si>
  <si>
    <t>734</t>
  </si>
  <si>
    <t>Ústřední vytápění - armatury</t>
  </si>
  <si>
    <t>62</t>
  </si>
  <si>
    <t>734200811</t>
  </si>
  <si>
    <t>Demontáž armatury závitové s jedním závitem do G 1/2</t>
  </si>
  <si>
    <t>-683940672</t>
  </si>
  <si>
    <t>63</t>
  </si>
  <si>
    <t>734221682</t>
  </si>
  <si>
    <t>Termostatická hlavice kapalinová PN 10 do 110°C otopných těles VK</t>
  </si>
  <si>
    <t>1299505140</t>
  </si>
  <si>
    <t>735</t>
  </si>
  <si>
    <t>Ústřední vytápění - otopná tělesa</t>
  </si>
  <si>
    <t>64</t>
  </si>
  <si>
    <t>735164252</t>
  </si>
  <si>
    <t>Otopné těleso trubkové elektrické přímotopné výška/délka 1340/600 mm + elektrické topné těleso s regulátorem prostorové teploty a sušícím programem</t>
  </si>
  <si>
    <t>-94357643</t>
  </si>
  <si>
    <t>65</t>
  </si>
  <si>
    <t>998735101</t>
  </si>
  <si>
    <t>Přesun hmot tonážní pro otopná tělesa v objektech v do 6 m</t>
  </si>
  <si>
    <t>-599430640</t>
  </si>
  <si>
    <t>741_VL</t>
  </si>
  <si>
    <t>Elektroinstalace</t>
  </si>
  <si>
    <t>66</t>
  </si>
  <si>
    <t>R03</t>
  </si>
  <si>
    <t>Vnitřní elektroinstalace</t>
  </si>
  <si>
    <t>-425988411</t>
  </si>
  <si>
    <t>763</t>
  </si>
  <si>
    <t>Konstrukce suché výstavby</t>
  </si>
  <si>
    <t>67</t>
  </si>
  <si>
    <t>763131411</t>
  </si>
  <si>
    <t>SDK podhled desky 1xA 12,5 bez izolace dvouvrstvá spodní kce profil CD+UD</t>
  </si>
  <si>
    <t>-1840112913</t>
  </si>
  <si>
    <t>68</t>
  </si>
  <si>
    <t>763131451</t>
  </si>
  <si>
    <t>SDK podhled deska 1xH2 12,5 bez izolace dvouvrstvá spodní kce profil CD+UD</t>
  </si>
  <si>
    <t>698529885</t>
  </si>
  <si>
    <t>69</t>
  </si>
  <si>
    <t>763131714</t>
  </si>
  <si>
    <t>SDK podhled základní penetrační nátěr</t>
  </si>
  <si>
    <t>-1155170969</t>
  </si>
  <si>
    <t>70</t>
  </si>
  <si>
    <t>763172418VL01</t>
  </si>
  <si>
    <t>Montáž dvířek revizních protipožárních SDK kcí vel. 800 x 1000 mm pro příčky a předsazené stěny</t>
  </si>
  <si>
    <t>-600746847</t>
  </si>
  <si>
    <t>71</t>
  </si>
  <si>
    <t>59030765VL01</t>
  </si>
  <si>
    <t xml:space="preserve">dvířka revizní protipožární pro stěny a podhledy EI 60  800x1000 mm - atypický rozměr</t>
  </si>
  <si>
    <t>680290722</t>
  </si>
  <si>
    <t>72</t>
  </si>
  <si>
    <t>998763301</t>
  </si>
  <si>
    <t>Přesun hmot tonážní pro sádrokartonové konstrukce v objektech v do 6 m</t>
  </si>
  <si>
    <t>-207625762</t>
  </si>
  <si>
    <t>766</t>
  </si>
  <si>
    <t>Konstrukce truhlářské</t>
  </si>
  <si>
    <t>73</t>
  </si>
  <si>
    <t>766660001</t>
  </si>
  <si>
    <t>Montáž dveřních křídel otvíravých 1křídlových š do 0,8 m do ocelové zárubně</t>
  </si>
  <si>
    <t>-1099221744</t>
  </si>
  <si>
    <t>74</t>
  </si>
  <si>
    <t>61162084</t>
  </si>
  <si>
    <t>dveře jednokřídlé dřevotřískové povrch laminátový plné 600x1970-2100mm</t>
  </si>
  <si>
    <t>767323378</t>
  </si>
  <si>
    <t>75</t>
  </si>
  <si>
    <t>61162092</t>
  </si>
  <si>
    <t>dveře jednokřídlé dřevotřískové povrch laminátový částečně prosklené 800x1970-2100mm</t>
  </si>
  <si>
    <t>-344745320</t>
  </si>
  <si>
    <t>76</t>
  </si>
  <si>
    <t>61162091</t>
  </si>
  <si>
    <t>dveře jednokřídlé dřevotřískové povrch laminátový částečně prosklené 700x1970-2100mm</t>
  </si>
  <si>
    <t>-1660146548</t>
  </si>
  <si>
    <t>77</t>
  </si>
  <si>
    <t>766660022</t>
  </si>
  <si>
    <t>Montáž dveřních křídel otvíravých 1křídlových š přes 0,8 m požárních do ocelové zárubně</t>
  </si>
  <si>
    <t>851283348</t>
  </si>
  <si>
    <t>78</t>
  </si>
  <si>
    <t>55341220VL</t>
  </si>
  <si>
    <t>dveře bezpečnostní protipožární, EI 30 D2, 900x1970 mm</t>
  </si>
  <si>
    <t>-545280813</t>
  </si>
  <si>
    <t>79</t>
  </si>
  <si>
    <t>766660728</t>
  </si>
  <si>
    <t>Montáž dveřního interiérového kování - zámku</t>
  </si>
  <si>
    <t>-2057298051</t>
  </si>
  <si>
    <t>80</t>
  </si>
  <si>
    <t>54924002</t>
  </si>
  <si>
    <t>zámek zadlabací 190/140 /20 L s obyčejným klíčem</t>
  </si>
  <si>
    <t>1872955512</t>
  </si>
  <si>
    <t>81</t>
  </si>
  <si>
    <t>766660728VL02</t>
  </si>
  <si>
    <t>Dodávka a montáž označení bytu vstupních dveří číslem lepeným</t>
  </si>
  <si>
    <t>1708428068</t>
  </si>
  <si>
    <t>82</t>
  </si>
  <si>
    <t>766660729</t>
  </si>
  <si>
    <t>Montáž dveřního interiérového kování - štítku s klikou</t>
  </si>
  <si>
    <t>446960145</t>
  </si>
  <si>
    <t>83</t>
  </si>
  <si>
    <t>54914624</t>
  </si>
  <si>
    <t>kování vrchní dveřní klika včetně štítu a montážního materiálu HR BB 72 F4</t>
  </si>
  <si>
    <t>1454739761</t>
  </si>
  <si>
    <t>84</t>
  </si>
  <si>
    <t>766660731</t>
  </si>
  <si>
    <t>Montáž dveřního bezpečnostního kování - zámku</t>
  </si>
  <si>
    <t>-1521320963</t>
  </si>
  <si>
    <t>85</t>
  </si>
  <si>
    <t>54964150</t>
  </si>
  <si>
    <t>vložka zámková cylindrická oboustranná+4 klíče</t>
  </si>
  <si>
    <t>1879648054</t>
  </si>
  <si>
    <t>86</t>
  </si>
  <si>
    <t>766660733</t>
  </si>
  <si>
    <t>Montáž dveřního bezpečnostního kování - štítku s klikou</t>
  </si>
  <si>
    <t>100797447</t>
  </si>
  <si>
    <t>87</t>
  </si>
  <si>
    <t>54926060</t>
  </si>
  <si>
    <t>zámek stavební zadlabací vložkový K103 s převodem L</t>
  </si>
  <si>
    <t>-665517207</t>
  </si>
  <si>
    <t>88</t>
  </si>
  <si>
    <t>54914110</t>
  </si>
  <si>
    <t>kování bezpečnostní R1,knoflík-klika R1 Cr</t>
  </si>
  <si>
    <t>-1554133584</t>
  </si>
  <si>
    <t>89</t>
  </si>
  <si>
    <t>766660739</t>
  </si>
  <si>
    <t>Montáž dveřního bezpečnostního kování - dveřního kukátka</t>
  </si>
  <si>
    <t>303373971</t>
  </si>
  <si>
    <t>90</t>
  </si>
  <si>
    <t>54915550</t>
  </si>
  <si>
    <t>kukátko-průhledítko panoramatické chrom</t>
  </si>
  <si>
    <t>1586340732</t>
  </si>
  <si>
    <t>91</t>
  </si>
  <si>
    <t>766662811</t>
  </si>
  <si>
    <t>Demontáž truhlářských prahů dveří jednokřídlových</t>
  </si>
  <si>
    <t>1324500638</t>
  </si>
  <si>
    <t>92</t>
  </si>
  <si>
    <t>766691932</t>
  </si>
  <si>
    <t>Seřízení plastového okenního nebo dveřního otvíracího a sklápěcího křídla</t>
  </si>
  <si>
    <t>-1015746233</t>
  </si>
  <si>
    <t>93</t>
  </si>
  <si>
    <t>766692124</t>
  </si>
  <si>
    <t>Montáž záclonových krytů povrchově upravených s olištováním délky do 3,60 m</t>
  </si>
  <si>
    <t>-749527940</t>
  </si>
  <si>
    <t>94</t>
  </si>
  <si>
    <t>59054813VL</t>
  </si>
  <si>
    <t>Garnýž hliníková stropní kolejnicová, dvojitá, barva bílá</t>
  </si>
  <si>
    <t>1689140532</t>
  </si>
  <si>
    <t>Poznámka k položce:_x000d_
dodávka kompletu</t>
  </si>
  <si>
    <t>95</t>
  </si>
  <si>
    <t>766811111VL01</t>
  </si>
  <si>
    <t>Kuchyňská linka včetně nástavby - montáž</t>
  </si>
  <si>
    <t>1553798605</t>
  </si>
  <si>
    <t>96</t>
  </si>
  <si>
    <t>Kuchyňská linka vč. nástavby - dodávka</t>
  </si>
  <si>
    <t>-1080265962</t>
  </si>
  <si>
    <t>97</t>
  </si>
  <si>
    <t>766812840VL01</t>
  </si>
  <si>
    <t>Demontáž kuchyňských linek dřevěných nebo kovových dl přes 1,8 do 2,25 m</t>
  </si>
  <si>
    <t>789187551</t>
  </si>
  <si>
    <t>98</t>
  </si>
  <si>
    <t>766825811</t>
  </si>
  <si>
    <t>Demontáž truhlářských vestavěných skříní jednokřídlových</t>
  </si>
  <si>
    <t>775467300</t>
  </si>
  <si>
    <t>99</t>
  </si>
  <si>
    <t>998766101</t>
  </si>
  <si>
    <t>Přesun hmot tonážní pro konstrukce truhlářské v objektech v do 6 m</t>
  </si>
  <si>
    <t>178049621</t>
  </si>
  <si>
    <t>771</t>
  </si>
  <si>
    <t>Podlahy z dlaždic</t>
  </si>
  <si>
    <t>100</t>
  </si>
  <si>
    <t>771121011</t>
  </si>
  <si>
    <t>Nátěr penetrační na podlahu</t>
  </si>
  <si>
    <t>-799182878</t>
  </si>
  <si>
    <t>101</t>
  </si>
  <si>
    <t>771151014</t>
  </si>
  <si>
    <t>Samonivelační stěrka podlah pevnosti 20 MPa tl přes 8 do 10 mm</t>
  </si>
  <si>
    <t>1591412257</t>
  </si>
  <si>
    <t>102</t>
  </si>
  <si>
    <t>771574263</t>
  </si>
  <si>
    <t>Montáž podlah keramických pro mechanické zatížení protiskluzných lepených flexibilním lepidlem do 12 ks/m2</t>
  </si>
  <si>
    <t>739226580</t>
  </si>
  <si>
    <t>103</t>
  </si>
  <si>
    <t>59761409</t>
  </si>
  <si>
    <t>dlažba keramická slinutá protiskluzná do interiéru i exteriéru pro vysoké mechanické namáhání přes 9 do 12ks/m2</t>
  </si>
  <si>
    <t>-1418438298</t>
  </si>
  <si>
    <t>104</t>
  </si>
  <si>
    <t>771577111</t>
  </si>
  <si>
    <t>Příplatek k montáži podlah keramických lepených flexibilním lepidlem za plochu do 5 m2</t>
  </si>
  <si>
    <t>641484411</t>
  </si>
  <si>
    <t>105</t>
  </si>
  <si>
    <t>771592011</t>
  </si>
  <si>
    <t>Čištění vnitřních ploch podlah nebo schodišť po položení dlažby chemickými prostředky</t>
  </si>
  <si>
    <t>1726986890</t>
  </si>
  <si>
    <t>106</t>
  </si>
  <si>
    <t>998771101</t>
  </si>
  <si>
    <t>Přesun hmot tonážní pro podlahy z dlaždic v objektech v do 6 m</t>
  </si>
  <si>
    <t>-926586571</t>
  </si>
  <si>
    <t>776</t>
  </si>
  <si>
    <t>Podlahy povlakové</t>
  </si>
  <si>
    <t>107</t>
  </si>
  <si>
    <t>776111311</t>
  </si>
  <si>
    <t>Vysátí podkladu povlakových podlah</t>
  </si>
  <si>
    <t>-1347624616</t>
  </si>
  <si>
    <t>108</t>
  </si>
  <si>
    <t>776121111</t>
  </si>
  <si>
    <t>Vodou ředitelná penetrace savého podkladu povlakových podlah ředěná v poměru 1:3</t>
  </si>
  <si>
    <t>-1143718767</t>
  </si>
  <si>
    <t>109</t>
  </si>
  <si>
    <t>776141114</t>
  </si>
  <si>
    <t>Vyrovnání podkladu povlakových podlah stěrkou pevnosti 20 MPa tl přes 8 do 10 mm</t>
  </si>
  <si>
    <t>-1649953935</t>
  </si>
  <si>
    <t>110</t>
  </si>
  <si>
    <t>776201811</t>
  </si>
  <si>
    <t>Demontáž lepených povlakových podlah bez podložky ručně</t>
  </si>
  <si>
    <t>1568940205</t>
  </si>
  <si>
    <t>Poznámka k položce:_x000d_
odstranění lina</t>
  </si>
  <si>
    <t>111</t>
  </si>
  <si>
    <t>776231111</t>
  </si>
  <si>
    <t>Lepení lamel a čtverců z vinylu standardním lepidlem</t>
  </si>
  <si>
    <t>-1815638095</t>
  </si>
  <si>
    <t>112</t>
  </si>
  <si>
    <t>28411011</t>
  </si>
  <si>
    <t>PVC heterogen.zátěž. akustické antibakter., nášlap. vrstva 0,70 mm, R 10, zátěž 34/43,otlak do 0,06 mm,útlum 15dB,Bfl S1</t>
  </si>
  <si>
    <t>-1664458088</t>
  </si>
  <si>
    <t>113</t>
  </si>
  <si>
    <t>776410811</t>
  </si>
  <si>
    <t>Odstranění soklíků a lišt pryžových nebo plastových</t>
  </si>
  <si>
    <t>1352653658</t>
  </si>
  <si>
    <t>114</t>
  </si>
  <si>
    <t>776421111</t>
  </si>
  <si>
    <t>Montáž obvodových lišt lepením</t>
  </si>
  <si>
    <t>-714027279</t>
  </si>
  <si>
    <t>115</t>
  </si>
  <si>
    <t>28342160</t>
  </si>
  <si>
    <t>hrana schodová s lemovým ukončením z PVC 30/35/3 mm</t>
  </si>
  <si>
    <t>-1713513653</t>
  </si>
  <si>
    <t>116</t>
  </si>
  <si>
    <t>776421311</t>
  </si>
  <si>
    <t>Montáž přechodových samolepících lišt</t>
  </si>
  <si>
    <t>-441829993</t>
  </si>
  <si>
    <t>117</t>
  </si>
  <si>
    <t>55343115</t>
  </si>
  <si>
    <t>profil přechodový Al narážecí 30 mm dub, buk, javor, třešeň</t>
  </si>
  <si>
    <t>-1753187032</t>
  </si>
  <si>
    <t>118</t>
  </si>
  <si>
    <t>776991821</t>
  </si>
  <si>
    <t>Odstranění lepidla ručně z podlah</t>
  </si>
  <si>
    <t>-238480177</t>
  </si>
  <si>
    <t>119</t>
  </si>
  <si>
    <t>998776101</t>
  </si>
  <si>
    <t>Přesun hmot tonážní pro podlahy povlakové v objektech v do 6 m</t>
  </si>
  <si>
    <t>535442939</t>
  </si>
  <si>
    <t>781</t>
  </si>
  <si>
    <t>Dokončovací práce - obklady</t>
  </si>
  <si>
    <t>120</t>
  </si>
  <si>
    <t>781121011</t>
  </si>
  <si>
    <t>Nátěr penetrační na stěnu</t>
  </si>
  <si>
    <t>431894787</t>
  </si>
  <si>
    <t>121</t>
  </si>
  <si>
    <t>781473115</t>
  </si>
  <si>
    <t>Montáž obkladů vnitřních keramických hladkých do 25 ks/m2 lepených standardním lepidlem</t>
  </si>
  <si>
    <t>1248044744</t>
  </si>
  <si>
    <t>122</t>
  </si>
  <si>
    <t>59761039</t>
  </si>
  <si>
    <t>obkládačky keramické koupelnové (bílé i barevné) přes 22 do 25 ks/m2</t>
  </si>
  <si>
    <t>738063720</t>
  </si>
  <si>
    <t>123</t>
  </si>
  <si>
    <t>781473810</t>
  </si>
  <si>
    <t>Demontáž obkladů z obkladaček keramických lepených</t>
  </si>
  <si>
    <t>-1276792225</t>
  </si>
  <si>
    <t>124</t>
  </si>
  <si>
    <t>781479191</t>
  </si>
  <si>
    <t>Příplatek k montáži obkladů vnitřních keramických hladkých za plochu do 10 m2</t>
  </si>
  <si>
    <t>-522900804</t>
  </si>
  <si>
    <t>125</t>
  </si>
  <si>
    <t>781493511</t>
  </si>
  <si>
    <t>Plastové profily ukončovací lepené standardním lepidlem</t>
  </si>
  <si>
    <t>1193123130</t>
  </si>
  <si>
    <t>126</t>
  </si>
  <si>
    <t>781495211</t>
  </si>
  <si>
    <t>Čištění vnitřních ploch stěn po provedení obkladu chemickými prostředky</t>
  </si>
  <si>
    <t>1250273952</t>
  </si>
  <si>
    <t>127</t>
  </si>
  <si>
    <t>998781101</t>
  </si>
  <si>
    <t>Přesun hmot tonážní pro obklady keramické v objektech v do 6 m</t>
  </si>
  <si>
    <t>-1020230180</t>
  </si>
  <si>
    <t>783</t>
  </si>
  <si>
    <t>Dokončovací práce - nátěry</t>
  </si>
  <si>
    <t>128</t>
  </si>
  <si>
    <t>783301313</t>
  </si>
  <si>
    <t>Odmaštění zámečnických konstrukcí ředidlovým odmašťovačem</t>
  </si>
  <si>
    <t>1515208616</t>
  </si>
  <si>
    <t>129</t>
  </si>
  <si>
    <t>783314101</t>
  </si>
  <si>
    <t>Základní jednonásobný syntetický nátěr zámečnických konstrukcí</t>
  </si>
  <si>
    <t>-1483384801</t>
  </si>
  <si>
    <t>130</t>
  </si>
  <si>
    <t>783315101</t>
  </si>
  <si>
    <t>Mezinátěr jednonásobný syntetický standardní zámečnických konstrukcí</t>
  </si>
  <si>
    <t>-1974881924</t>
  </si>
  <si>
    <t>131</t>
  </si>
  <si>
    <t>783317101</t>
  </si>
  <si>
    <t>Krycí jednonásobný syntetický standardní nátěr zámečnických konstrukcí</t>
  </si>
  <si>
    <t>-2081646994</t>
  </si>
  <si>
    <t>132</t>
  </si>
  <si>
    <t>783601321</t>
  </si>
  <si>
    <t>Odrezivění článkových otopných těles před provedením nátěru</t>
  </si>
  <si>
    <t>-1042565164</t>
  </si>
  <si>
    <t>133</t>
  </si>
  <si>
    <t>783601325</t>
  </si>
  <si>
    <t>Odmaštění článkových otopných těles vodou ředitelným odmašťovačem před provedením nátěru</t>
  </si>
  <si>
    <t>-411768955</t>
  </si>
  <si>
    <t>134</t>
  </si>
  <si>
    <t>783601421</t>
  </si>
  <si>
    <t>Ometení článkových otopných těles před provedením nátěru</t>
  </si>
  <si>
    <t>249800816</t>
  </si>
  <si>
    <t>135</t>
  </si>
  <si>
    <t>783601711</t>
  </si>
  <si>
    <t>Bezoplachové odrezivění potrubí DN do 50 mm</t>
  </si>
  <si>
    <t>-947115541</t>
  </si>
  <si>
    <t>136</t>
  </si>
  <si>
    <t>783601713</t>
  </si>
  <si>
    <t>Odmaštění vodou ředitelným odmašťovačem potrubí DN do 50 mm</t>
  </si>
  <si>
    <t>-1854740214</t>
  </si>
  <si>
    <t>137</t>
  </si>
  <si>
    <t>783614111</t>
  </si>
  <si>
    <t>Základní jednonásobný syntetický nátěr článkových otopných těles</t>
  </si>
  <si>
    <t>1953612365</t>
  </si>
  <si>
    <t>138</t>
  </si>
  <si>
    <t>783614551</t>
  </si>
  <si>
    <t>Základní jednonásobný syntetický nátěr potrubí DN do 50 mm</t>
  </si>
  <si>
    <t>73498152</t>
  </si>
  <si>
    <t>139</t>
  </si>
  <si>
    <t>783617117</t>
  </si>
  <si>
    <t>Krycí dvojnásobný syntetický nátěr článkových otopných těles</t>
  </si>
  <si>
    <t>2053702015</t>
  </si>
  <si>
    <t>140</t>
  </si>
  <si>
    <t>783617611</t>
  </si>
  <si>
    <t>Krycí dvojnásobný syntetický nátěr potrubí DN do 50 mm</t>
  </si>
  <si>
    <t>361130575</t>
  </si>
  <si>
    <t>784</t>
  </si>
  <si>
    <t>Dokončovací práce - malby a tapety</t>
  </si>
  <si>
    <t>141</t>
  </si>
  <si>
    <t>784111001</t>
  </si>
  <si>
    <t>Oprášení (ometení ) podkladu v místnostech v do 3,80 m</t>
  </si>
  <si>
    <t>-364462306</t>
  </si>
  <si>
    <t>142</t>
  </si>
  <si>
    <t>784121001</t>
  </si>
  <si>
    <t>Oškrabání malby v mísnostech v do 3,80 m</t>
  </si>
  <si>
    <t>364460962</t>
  </si>
  <si>
    <t>143</t>
  </si>
  <si>
    <t>784121011</t>
  </si>
  <si>
    <t>Rozmývání podkladu po oškrabání malby v místnostech v do 3,80 m</t>
  </si>
  <si>
    <t>-1493989381</t>
  </si>
  <si>
    <t>144</t>
  </si>
  <si>
    <t>784171101</t>
  </si>
  <si>
    <t>Zakrytí vnitřních podlah včetně pozdějšího odkrytí</t>
  </si>
  <si>
    <t>-2139446278</t>
  </si>
  <si>
    <t>145</t>
  </si>
  <si>
    <t>58124844</t>
  </si>
  <si>
    <t>fólie pro malířské potřeby zakrývací tl 25µ 4x5m</t>
  </si>
  <si>
    <t>-2091635523</t>
  </si>
  <si>
    <t>146</t>
  </si>
  <si>
    <t>784171111</t>
  </si>
  <si>
    <t>Zakrytí vnitřních ploch stěn v místnostech v do 3,80 m</t>
  </si>
  <si>
    <t>1097150227</t>
  </si>
  <si>
    <t>147</t>
  </si>
  <si>
    <t>546268729</t>
  </si>
  <si>
    <t>148</t>
  </si>
  <si>
    <t>784181101</t>
  </si>
  <si>
    <t>Základní akrylátová jednonásobná bezbarvá penetrace podkladu v místnostech v do 3,80 m</t>
  </si>
  <si>
    <t>-983021596</t>
  </si>
  <si>
    <t>149</t>
  </si>
  <si>
    <t>784221101</t>
  </si>
  <si>
    <t>Dvojnásobné bílé malby ze směsí za sucha dobře otěruvzdorných v místnostech do 3,80 m</t>
  </si>
  <si>
    <t>1397684863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</si>
</sst>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2021/212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bytové jednotky č. 43 ve 5.NP, Bínova č.p. 534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p.č. 527/25, k.ú. Střížkov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17. 9. 2021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MČ Praha 8, Zenklova 1/35, Praha 8 - Libeň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Jakub Kepka, KFJ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KFJ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'2021-212 - Stavební úprav...'!J30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'2021-212 - Stavební úprav...'!P143</f>
        <v>0</v>
      </c>
      <c r="AV95" s="124">
        <f>'2021-212 - Stavební úprav...'!J33</f>
        <v>0</v>
      </c>
      <c r="AW95" s="124">
        <f>'2021-212 - Stavební úprav...'!J34</f>
        <v>0</v>
      </c>
      <c r="AX95" s="124">
        <f>'2021-212 - Stavební úprav...'!J35</f>
        <v>0</v>
      </c>
      <c r="AY95" s="124">
        <f>'2021-212 - Stavební úprav...'!J36</f>
        <v>0</v>
      </c>
      <c r="AZ95" s="124">
        <f>'2021-212 - Stavební úprav...'!F33</f>
        <v>0</v>
      </c>
      <c r="BA95" s="124">
        <f>'2021-212 - Stavební úprav...'!F34</f>
        <v>0</v>
      </c>
      <c r="BB95" s="124">
        <f>'2021-212 - Stavební úprav...'!F35</f>
        <v>0</v>
      </c>
      <c r="BC95" s="124">
        <f>'2021-212 - Stavební úprav...'!F36</f>
        <v>0</v>
      </c>
      <c r="BD95" s="126">
        <f>'2021-212 - Stavební úprav...'!F37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VJjdOuXDVo/iFN5WWXCSd1pqt4u0sxYt7W9oFkznE8y76Y0QZK8ENpD2C1nDnLJFug9Yp+Pf3Nwh9KRKoeyy9A==" hashValue="AxtyJFh8Be6YdJwJoBIOKK06sVLMJwxJ5POutpoAo8qqngFpAku7bjNzaz+Volfg474QbrpUMbnTKgA4h0CwP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212 - Stavební ú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17. 9. 2021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34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35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4.4" customHeight="1">
      <c r="A28" s="35"/>
      <c r="B28" s="41"/>
      <c r="C28" s="35"/>
      <c r="D28" s="134" t="s">
        <v>84</v>
      </c>
      <c r="E28" s="35"/>
      <c r="F28" s="35"/>
      <c r="G28" s="35"/>
      <c r="H28" s="35"/>
      <c r="I28" s="35"/>
      <c r="J28" s="141">
        <f>J94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14.4" customHeight="1">
      <c r="A29" s="35"/>
      <c r="B29" s="41"/>
      <c r="C29" s="35"/>
      <c r="D29" s="142" t="s">
        <v>85</v>
      </c>
      <c r="E29" s="35"/>
      <c r="F29" s="35"/>
      <c r="G29" s="35"/>
      <c r="H29" s="35"/>
      <c r="I29" s="35"/>
      <c r="J29" s="141">
        <f>J118</f>
        <v>0</v>
      </c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ROUND(J28 + J29,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0"/>
      <c r="J31" s="140"/>
      <c r="K31" s="14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2" t="s">
        <v>41</v>
      </c>
      <c r="F33" s="147">
        <f>ROUND((SUM(BE118:BE125) + SUM(BE143:BE319)),  2)</f>
        <v>0</v>
      </c>
      <c r="G33" s="35"/>
      <c r="H33" s="35"/>
      <c r="I33" s="148">
        <v>0.20999999999999999</v>
      </c>
      <c r="J33" s="147">
        <f>ROUND(((SUM(BE118:BE125) + SUM(BE143:BE319))*I33),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2" t="s">
        <v>42</v>
      </c>
      <c r="F34" s="147">
        <f>ROUND((SUM(BF118:BF125) + SUM(BF143:BF319)),  2)</f>
        <v>0</v>
      </c>
      <c r="G34" s="35"/>
      <c r="H34" s="35"/>
      <c r="I34" s="148">
        <v>0.14999999999999999</v>
      </c>
      <c r="J34" s="147">
        <f>ROUND(((SUM(BF118:BF125) + SUM(BF143:BF319))*I34),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43</v>
      </c>
      <c r="F35" s="147">
        <f>ROUND((SUM(BG118:BG125) + SUM(BG143:BG319)),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44</v>
      </c>
      <c r="F36" s="147">
        <f>ROUND((SUM(BH118:BH125) + SUM(BH143:BH319)),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45</v>
      </c>
      <c r="F37" s="147">
        <f>ROUND((SUM(BI118:BI125) + SUM(BI143:BI319)),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Stavební úpravy bytové jednotky č. 43 ve 5.NP, Bínova č.p. 534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p.č. 527/25, k.ú. Střížkov</v>
      </c>
      <c r="G87" s="37"/>
      <c r="H87" s="37"/>
      <c r="I87" s="29" t="s">
        <v>22</v>
      </c>
      <c r="J87" s="76" t="str">
        <f>IF(J10="","",J10)</f>
        <v>17. 9. 2021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24</v>
      </c>
      <c r="D89" s="37"/>
      <c r="E89" s="37"/>
      <c r="F89" s="24" t="str">
        <f>E13</f>
        <v>MČ Praha 8, Zenklova 1/35, Praha 8 - Libeň</v>
      </c>
      <c r="G89" s="37"/>
      <c r="H89" s="37"/>
      <c r="I89" s="29" t="s">
        <v>30</v>
      </c>
      <c r="J89" s="33" t="str">
        <f>E19</f>
        <v>Jakub Kepka, KFJ s.r.o.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KFJ s.r.o.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0" t="s">
        <v>89</v>
      </c>
      <c r="D94" s="37"/>
      <c r="E94" s="37"/>
      <c r="F94" s="37"/>
      <c r="G94" s="37"/>
      <c r="H94" s="37"/>
      <c r="I94" s="37"/>
      <c r="J94" s="107">
        <f>J143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J144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J145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J151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J161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95</v>
      </c>
      <c r="E99" s="180"/>
      <c r="F99" s="180"/>
      <c r="G99" s="180"/>
      <c r="H99" s="180"/>
      <c r="I99" s="180"/>
      <c r="J99" s="181">
        <f>J172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96</v>
      </c>
      <c r="E100" s="180"/>
      <c r="F100" s="180"/>
      <c r="G100" s="180"/>
      <c r="H100" s="180"/>
      <c r="I100" s="180"/>
      <c r="J100" s="181">
        <f>J179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97</v>
      </c>
      <c r="E101" s="174"/>
      <c r="F101" s="174"/>
      <c r="G101" s="174"/>
      <c r="H101" s="174"/>
      <c r="I101" s="174"/>
      <c r="J101" s="175">
        <f>J181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J182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99</v>
      </c>
      <c r="E103" s="180"/>
      <c r="F103" s="180"/>
      <c r="G103" s="180"/>
      <c r="H103" s="180"/>
      <c r="I103" s="180"/>
      <c r="J103" s="181">
        <f>J187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100</v>
      </c>
      <c r="E104" s="180"/>
      <c r="F104" s="180"/>
      <c r="G104" s="180"/>
      <c r="H104" s="180"/>
      <c r="I104" s="180"/>
      <c r="J104" s="181">
        <f>J189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101</v>
      </c>
      <c r="E105" s="180"/>
      <c r="F105" s="180"/>
      <c r="G105" s="180"/>
      <c r="H105" s="180"/>
      <c r="I105" s="180"/>
      <c r="J105" s="181">
        <f>J191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102</v>
      </c>
      <c r="E106" s="180"/>
      <c r="F106" s="180"/>
      <c r="G106" s="180"/>
      <c r="H106" s="180"/>
      <c r="I106" s="180"/>
      <c r="J106" s="181">
        <f>J220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103</v>
      </c>
      <c r="E107" s="180"/>
      <c r="F107" s="180"/>
      <c r="G107" s="180"/>
      <c r="H107" s="180"/>
      <c r="I107" s="180"/>
      <c r="J107" s="181">
        <f>J223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104</v>
      </c>
      <c r="E108" s="180"/>
      <c r="F108" s="180"/>
      <c r="G108" s="180"/>
      <c r="H108" s="180"/>
      <c r="I108" s="180"/>
      <c r="J108" s="181">
        <f>J226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105</v>
      </c>
      <c r="E109" s="180"/>
      <c r="F109" s="180"/>
      <c r="G109" s="180"/>
      <c r="H109" s="180"/>
      <c r="I109" s="180"/>
      <c r="J109" s="181">
        <f>J228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106</v>
      </c>
      <c r="E110" s="180"/>
      <c r="F110" s="180"/>
      <c r="G110" s="180"/>
      <c r="H110" s="180"/>
      <c r="I110" s="180"/>
      <c r="J110" s="181">
        <f>J235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107</v>
      </c>
      <c r="E111" s="180"/>
      <c r="F111" s="180"/>
      <c r="G111" s="180"/>
      <c r="H111" s="180"/>
      <c r="I111" s="180"/>
      <c r="J111" s="181">
        <f>J264</f>
        <v>0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108</v>
      </c>
      <c r="E112" s="180"/>
      <c r="F112" s="180"/>
      <c r="G112" s="180"/>
      <c r="H112" s="180"/>
      <c r="I112" s="180"/>
      <c r="J112" s="181">
        <f>J272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109</v>
      </c>
      <c r="E113" s="180"/>
      <c r="F113" s="180"/>
      <c r="G113" s="180"/>
      <c r="H113" s="180"/>
      <c r="I113" s="180"/>
      <c r="J113" s="181">
        <f>J287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7"/>
      <c r="C114" s="178"/>
      <c r="D114" s="179" t="s">
        <v>110</v>
      </c>
      <c r="E114" s="180"/>
      <c r="F114" s="180"/>
      <c r="G114" s="180"/>
      <c r="H114" s="180"/>
      <c r="I114" s="180"/>
      <c r="J114" s="181">
        <f>J296</f>
        <v>0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7"/>
      <c r="C115" s="178"/>
      <c r="D115" s="179" t="s">
        <v>111</v>
      </c>
      <c r="E115" s="180"/>
      <c r="F115" s="180"/>
      <c r="G115" s="180"/>
      <c r="H115" s="180"/>
      <c r="I115" s="180"/>
      <c r="J115" s="181">
        <f>J310</f>
        <v>0</v>
      </c>
      <c r="K115" s="178"/>
      <c r="L115" s="18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9.28" customHeight="1">
      <c r="A118" s="35"/>
      <c r="B118" s="36"/>
      <c r="C118" s="170" t="s">
        <v>112</v>
      </c>
      <c r="D118" s="37"/>
      <c r="E118" s="37"/>
      <c r="F118" s="37"/>
      <c r="G118" s="37"/>
      <c r="H118" s="37"/>
      <c r="I118" s="37"/>
      <c r="J118" s="183">
        <f>ROUND(J119 + J120 + J121 + J122 + J123 + J124,2)</f>
        <v>0</v>
      </c>
      <c r="K118" s="37"/>
      <c r="L118" s="60"/>
      <c r="N118" s="184" t="s">
        <v>40</v>
      </c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8" customHeight="1">
      <c r="A119" s="35"/>
      <c r="B119" s="36"/>
      <c r="C119" s="37"/>
      <c r="D119" s="185" t="s">
        <v>113</v>
      </c>
      <c r="E119" s="186"/>
      <c r="F119" s="186"/>
      <c r="G119" s="37"/>
      <c r="H119" s="37"/>
      <c r="I119" s="37"/>
      <c r="J119" s="187">
        <v>0</v>
      </c>
      <c r="K119" s="37"/>
      <c r="L119" s="188"/>
      <c r="M119" s="189"/>
      <c r="N119" s="190" t="s">
        <v>42</v>
      </c>
      <c r="O119" s="189"/>
      <c r="P119" s="189"/>
      <c r="Q119" s="189"/>
      <c r="R119" s="189"/>
      <c r="S119" s="191"/>
      <c r="T119" s="191"/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92" t="s">
        <v>114</v>
      </c>
      <c r="AZ119" s="189"/>
      <c r="BA119" s="189"/>
      <c r="BB119" s="189"/>
      <c r="BC119" s="189"/>
      <c r="BD119" s="189"/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92" t="s">
        <v>115</v>
      </c>
      <c r="BK119" s="189"/>
      <c r="BL119" s="189"/>
      <c r="BM119" s="189"/>
    </row>
    <row r="120" s="2" customFormat="1" ht="18" customHeight="1">
      <c r="A120" s="35"/>
      <c r="B120" s="36"/>
      <c r="C120" s="37"/>
      <c r="D120" s="185" t="s">
        <v>116</v>
      </c>
      <c r="E120" s="186"/>
      <c r="F120" s="186"/>
      <c r="G120" s="37"/>
      <c r="H120" s="37"/>
      <c r="I120" s="37"/>
      <c r="J120" s="187">
        <v>0</v>
      </c>
      <c r="K120" s="37"/>
      <c r="L120" s="188"/>
      <c r="M120" s="189"/>
      <c r="N120" s="190" t="s">
        <v>42</v>
      </c>
      <c r="O120" s="189"/>
      <c r="P120" s="189"/>
      <c r="Q120" s="189"/>
      <c r="R120" s="189"/>
      <c r="S120" s="191"/>
      <c r="T120" s="191"/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92" t="s">
        <v>114</v>
      </c>
      <c r="AZ120" s="189"/>
      <c r="BA120" s="189"/>
      <c r="BB120" s="189"/>
      <c r="BC120" s="189"/>
      <c r="BD120" s="189"/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2" t="s">
        <v>115</v>
      </c>
      <c r="BK120" s="189"/>
      <c r="BL120" s="189"/>
      <c r="BM120" s="189"/>
    </row>
    <row r="121" s="2" customFormat="1" ht="18" customHeight="1">
      <c r="A121" s="35"/>
      <c r="B121" s="36"/>
      <c r="C121" s="37"/>
      <c r="D121" s="185" t="s">
        <v>117</v>
      </c>
      <c r="E121" s="186"/>
      <c r="F121" s="186"/>
      <c r="G121" s="37"/>
      <c r="H121" s="37"/>
      <c r="I121" s="37"/>
      <c r="J121" s="187">
        <v>0</v>
      </c>
      <c r="K121" s="37"/>
      <c r="L121" s="188"/>
      <c r="M121" s="189"/>
      <c r="N121" s="190" t="s">
        <v>42</v>
      </c>
      <c r="O121" s="189"/>
      <c r="P121" s="189"/>
      <c r="Q121" s="189"/>
      <c r="R121" s="189"/>
      <c r="S121" s="191"/>
      <c r="T121" s="191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92" t="s">
        <v>114</v>
      </c>
      <c r="AZ121" s="189"/>
      <c r="BA121" s="189"/>
      <c r="BB121" s="189"/>
      <c r="BC121" s="189"/>
      <c r="BD121" s="189"/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2" t="s">
        <v>115</v>
      </c>
      <c r="BK121" s="189"/>
      <c r="BL121" s="189"/>
      <c r="BM121" s="189"/>
    </row>
    <row r="122" s="2" customFormat="1" ht="18" customHeight="1">
      <c r="A122" s="35"/>
      <c r="B122" s="36"/>
      <c r="C122" s="37"/>
      <c r="D122" s="185" t="s">
        <v>118</v>
      </c>
      <c r="E122" s="186"/>
      <c r="F122" s="186"/>
      <c r="G122" s="37"/>
      <c r="H122" s="37"/>
      <c r="I122" s="37"/>
      <c r="J122" s="187">
        <v>0</v>
      </c>
      <c r="K122" s="37"/>
      <c r="L122" s="188"/>
      <c r="M122" s="189"/>
      <c r="N122" s="190" t="s">
        <v>42</v>
      </c>
      <c r="O122" s="189"/>
      <c r="P122" s="189"/>
      <c r="Q122" s="189"/>
      <c r="R122" s="189"/>
      <c r="S122" s="191"/>
      <c r="T122" s="191"/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92" t="s">
        <v>114</v>
      </c>
      <c r="AZ122" s="189"/>
      <c r="BA122" s="189"/>
      <c r="BB122" s="189"/>
      <c r="BC122" s="189"/>
      <c r="BD122" s="189"/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2" t="s">
        <v>115</v>
      </c>
      <c r="BK122" s="189"/>
      <c r="BL122" s="189"/>
      <c r="BM122" s="189"/>
    </row>
    <row r="123" s="2" customFormat="1" ht="18" customHeight="1">
      <c r="A123" s="35"/>
      <c r="B123" s="36"/>
      <c r="C123" s="37"/>
      <c r="D123" s="185" t="s">
        <v>119</v>
      </c>
      <c r="E123" s="186"/>
      <c r="F123" s="186"/>
      <c r="G123" s="37"/>
      <c r="H123" s="37"/>
      <c r="I123" s="37"/>
      <c r="J123" s="187">
        <v>0</v>
      </c>
      <c r="K123" s="37"/>
      <c r="L123" s="188"/>
      <c r="M123" s="189"/>
      <c r="N123" s="190" t="s">
        <v>42</v>
      </c>
      <c r="O123" s="189"/>
      <c r="P123" s="189"/>
      <c r="Q123" s="189"/>
      <c r="R123" s="189"/>
      <c r="S123" s="191"/>
      <c r="T123" s="191"/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92" t="s">
        <v>114</v>
      </c>
      <c r="AZ123" s="189"/>
      <c r="BA123" s="189"/>
      <c r="BB123" s="189"/>
      <c r="BC123" s="189"/>
      <c r="BD123" s="189"/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2" t="s">
        <v>115</v>
      </c>
      <c r="BK123" s="189"/>
      <c r="BL123" s="189"/>
      <c r="BM123" s="189"/>
    </row>
    <row r="124" s="2" customFormat="1" ht="18" customHeight="1">
      <c r="A124" s="35"/>
      <c r="B124" s="36"/>
      <c r="C124" s="37"/>
      <c r="D124" s="186" t="s">
        <v>120</v>
      </c>
      <c r="E124" s="37"/>
      <c r="F124" s="37"/>
      <c r="G124" s="37"/>
      <c r="H124" s="37"/>
      <c r="I124" s="37"/>
      <c r="J124" s="187">
        <f>ROUND(J28*T124,2)</f>
        <v>0</v>
      </c>
      <c r="K124" s="37"/>
      <c r="L124" s="188"/>
      <c r="M124" s="189"/>
      <c r="N124" s="190" t="s">
        <v>42</v>
      </c>
      <c r="O124" s="189"/>
      <c r="P124" s="189"/>
      <c r="Q124" s="189"/>
      <c r="R124" s="189"/>
      <c r="S124" s="191"/>
      <c r="T124" s="191"/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92" t="s">
        <v>121</v>
      </c>
      <c r="AZ124" s="189"/>
      <c r="BA124" s="189"/>
      <c r="BB124" s="189"/>
      <c r="BC124" s="189"/>
      <c r="BD124" s="189"/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2" t="s">
        <v>115</v>
      </c>
      <c r="BK124" s="189"/>
      <c r="BL124" s="189"/>
      <c r="BM124" s="189"/>
    </row>
    <row r="125" s="2" customForma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9.28" customHeight="1">
      <c r="A126" s="35"/>
      <c r="B126" s="36"/>
      <c r="C126" s="194" t="s">
        <v>122</v>
      </c>
      <c r="D126" s="168"/>
      <c r="E126" s="168"/>
      <c r="F126" s="168"/>
      <c r="G126" s="168"/>
      <c r="H126" s="168"/>
      <c r="I126" s="168"/>
      <c r="J126" s="195">
        <f>ROUND(J94+J118,2)</f>
        <v>0</v>
      </c>
      <c r="K126" s="168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31" s="2" customFormat="1" ht="6.96" customHeight="1">
      <c r="A131" s="35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24.96" customHeight="1">
      <c r="A132" s="35"/>
      <c r="B132" s="36"/>
      <c r="C132" s="20" t="s">
        <v>123</v>
      </c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2" customHeight="1">
      <c r="A134" s="35"/>
      <c r="B134" s="36"/>
      <c r="C134" s="29" t="s">
        <v>16</v>
      </c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30" customHeight="1">
      <c r="A135" s="35"/>
      <c r="B135" s="36"/>
      <c r="C135" s="37"/>
      <c r="D135" s="37"/>
      <c r="E135" s="73" t="str">
        <f>E7</f>
        <v>Stavební úpravy bytové jednotky č. 43 ve 5.NP, Bínova č.p. 534</v>
      </c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2" customHeight="1">
      <c r="A137" s="35"/>
      <c r="B137" s="36"/>
      <c r="C137" s="29" t="s">
        <v>20</v>
      </c>
      <c r="D137" s="37"/>
      <c r="E137" s="37"/>
      <c r="F137" s="24" t="str">
        <f>F10</f>
        <v>p.č. 527/25, k.ú. Střížkov</v>
      </c>
      <c r="G137" s="37"/>
      <c r="H137" s="37"/>
      <c r="I137" s="29" t="s">
        <v>22</v>
      </c>
      <c r="J137" s="76" t="str">
        <f>IF(J10="","",J10)</f>
        <v>17. 9. 2021</v>
      </c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6.96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25.65" customHeight="1">
      <c r="A139" s="35"/>
      <c r="B139" s="36"/>
      <c r="C139" s="29" t="s">
        <v>24</v>
      </c>
      <c r="D139" s="37"/>
      <c r="E139" s="37"/>
      <c r="F139" s="24" t="str">
        <f>E13</f>
        <v>MČ Praha 8, Zenklova 1/35, Praha 8 - Libeň</v>
      </c>
      <c r="G139" s="37"/>
      <c r="H139" s="37"/>
      <c r="I139" s="29" t="s">
        <v>30</v>
      </c>
      <c r="J139" s="33" t="str">
        <f>E19</f>
        <v>Jakub Kepka, KFJ s.r.o.</v>
      </c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5.15" customHeight="1">
      <c r="A140" s="35"/>
      <c r="B140" s="36"/>
      <c r="C140" s="29" t="s">
        <v>28</v>
      </c>
      <c r="D140" s="37"/>
      <c r="E140" s="37"/>
      <c r="F140" s="24" t="str">
        <f>IF(E16="","",E16)</f>
        <v>Vyplň údaj</v>
      </c>
      <c r="G140" s="37"/>
      <c r="H140" s="37"/>
      <c r="I140" s="29" t="s">
        <v>33</v>
      </c>
      <c r="J140" s="33" t="str">
        <f>E22</f>
        <v>KFJ s.r.o.</v>
      </c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0.32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11" customFormat="1" ht="29.28" customHeight="1">
      <c r="A142" s="196"/>
      <c r="B142" s="197"/>
      <c r="C142" s="198" t="s">
        <v>124</v>
      </c>
      <c r="D142" s="199" t="s">
        <v>61</v>
      </c>
      <c r="E142" s="199" t="s">
        <v>57</v>
      </c>
      <c r="F142" s="199" t="s">
        <v>58</v>
      </c>
      <c r="G142" s="199" t="s">
        <v>125</v>
      </c>
      <c r="H142" s="199" t="s">
        <v>126</v>
      </c>
      <c r="I142" s="199" t="s">
        <v>127</v>
      </c>
      <c r="J142" s="200" t="s">
        <v>88</v>
      </c>
      <c r="K142" s="201" t="s">
        <v>128</v>
      </c>
      <c r="L142" s="202"/>
      <c r="M142" s="97" t="s">
        <v>1</v>
      </c>
      <c r="N142" s="98" t="s">
        <v>40</v>
      </c>
      <c r="O142" s="98" t="s">
        <v>129</v>
      </c>
      <c r="P142" s="98" t="s">
        <v>130</v>
      </c>
      <c r="Q142" s="98" t="s">
        <v>131</v>
      </c>
      <c r="R142" s="98" t="s">
        <v>132</v>
      </c>
      <c r="S142" s="98" t="s">
        <v>133</v>
      </c>
      <c r="T142" s="99" t="s">
        <v>134</v>
      </c>
      <c r="U142" s="196"/>
      <c r="V142" s="196"/>
      <c r="W142" s="196"/>
      <c r="X142" s="196"/>
      <c r="Y142" s="196"/>
      <c r="Z142" s="196"/>
      <c r="AA142" s="196"/>
      <c r="AB142" s="196"/>
      <c r="AC142" s="196"/>
      <c r="AD142" s="196"/>
      <c r="AE142" s="196"/>
    </row>
    <row r="143" s="2" customFormat="1" ht="22.8" customHeight="1">
      <c r="A143" s="35"/>
      <c r="B143" s="36"/>
      <c r="C143" s="104" t="s">
        <v>135</v>
      </c>
      <c r="D143" s="37"/>
      <c r="E143" s="37"/>
      <c r="F143" s="37"/>
      <c r="G143" s="37"/>
      <c r="H143" s="37"/>
      <c r="I143" s="37"/>
      <c r="J143" s="203">
        <f>BK143</f>
        <v>0</v>
      </c>
      <c r="K143" s="37"/>
      <c r="L143" s="41"/>
      <c r="M143" s="100"/>
      <c r="N143" s="204"/>
      <c r="O143" s="101"/>
      <c r="P143" s="205">
        <f>P144+P181</f>
        <v>0</v>
      </c>
      <c r="Q143" s="101"/>
      <c r="R143" s="205">
        <f>R144+R181</f>
        <v>4.8208766943499999</v>
      </c>
      <c r="S143" s="101"/>
      <c r="T143" s="206">
        <f>T144+T181</f>
        <v>3.3536466600000003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75</v>
      </c>
      <c r="AU143" s="14" t="s">
        <v>90</v>
      </c>
      <c r="BK143" s="207">
        <f>BK144+BK181</f>
        <v>0</v>
      </c>
    </row>
    <row r="144" s="12" customFormat="1" ht="25.92" customHeight="1">
      <c r="A144" s="12"/>
      <c r="B144" s="208"/>
      <c r="C144" s="209"/>
      <c r="D144" s="210" t="s">
        <v>75</v>
      </c>
      <c r="E144" s="211" t="s">
        <v>136</v>
      </c>
      <c r="F144" s="211" t="s">
        <v>137</v>
      </c>
      <c r="G144" s="209"/>
      <c r="H144" s="209"/>
      <c r="I144" s="212"/>
      <c r="J144" s="213">
        <f>BK144</f>
        <v>0</v>
      </c>
      <c r="K144" s="209"/>
      <c r="L144" s="214"/>
      <c r="M144" s="215"/>
      <c r="N144" s="216"/>
      <c r="O144" s="216"/>
      <c r="P144" s="217">
        <f>P145+P151+P161+P172+P179</f>
        <v>0</v>
      </c>
      <c r="Q144" s="216"/>
      <c r="R144" s="217">
        <f>R145+R151+R161+R172+R179</f>
        <v>2.5532846111</v>
      </c>
      <c r="S144" s="216"/>
      <c r="T144" s="218">
        <f>T145+T151+T161+T172+T179</f>
        <v>2.4172920000000002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9" t="s">
        <v>81</v>
      </c>
      <c r="AT144" s="220" t="s">
        <v>75</v>
      </c>
      <c r="AU144" s="220" t="s">
        <v>76</v>
      </c>
      <c r="AY144" s="219" t="s">
        <v>138</v>
      </c>
      <c r="BK144" s="221">
        <f>BK145+BK151+BK161+BK172+BK179</f>
        <v>0</v>
      </c>
    </row>
    <row r="145" s="12" customFormat="1" ht="22.8" customHeight="1">
      <c r="A145" s="12"/>
      <c r="B145" s="208"/>
      <c r="C145" s="209"/>
      <c r="D145" s="210" t="s">
        <v>75</v>
      </c>
      <c r="E145" s="222" t="s">
        <v>139</v>
      </c>
      <c r="F145" s="222" t="s">
        <v>140</v>
      </c>
      <c r="G145" s="209"/>
      <c r="H145" s="209"/>
      <c r="I145" s="212"/>
      <c r="J145" s="223">
        <f>BK145</f>
        <v>0</v>
      </c>
      <c r="K145" s="209"/>
      <c r="L145" s="214"/>
      <c r="M145" s="215"/>
      <c r="N145" s="216"/>
      <c r="O145" s="216"/>
      <c r="P145" s="217">
        <f>SUM(P146:P150)</f>
        <v>0</v>
      </c>
      <c r="Q145" s="216"/>
      <c r="R145" s="217">
        <f>SUM(R146:R150)</f>
        <v>1.2916331299999999</v>
      </c>
      <c r="S145" s="216"/>
      <c r="T145" s="218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9" t="s">
        <v>81</v>
      </c>
      <c r="AT145" s="220" t="s">
        <v>75</v>
      </c>
      <c r="AU145" s="220" t="s">
        <v>81</v>
      </c>
      <c r="AY145" s="219" t="s">
        <v>138</v>
      </c>
      <c r="BK145" s="221">
        <f>SUM(BK146:BK150)</f>
        <v>0</v>
      </c>
    </row>
    <row r="146" s="2" customFormat="1" ht="33" customHeight="1">
      <c r="A146" s="35"/>
      <c r="B146" s="36"/>
      <c r="C146" s="224" t="s">
        <v>81</v>
      </c>
      <c r="D146" s="224" t="s">
        <v>141</v>
      </c>
      <c r="E146" s="225" t="s">
        <v>142</v>
      </c>
      <c r="F146" s="226" t="s">
        <v>143</v>
      </c>
      <c r="G146" s="227" t="s">
        <v>144</v>
      </c>
      <c r="H146" s="228">
        <v>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42</v>
      </c>
      <c r="O146" s="88"/>
      <c r="P146" s="234">
        <f>O146*H146</f>
        <v>0</v>
      </c>
      <c r="Q146" s="234">
        <v>0.026280000000000001</v>
      </c>
      <c r="R146" s="234">
        <f>Q146*H146</f>
        <v>0.026280000000000001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145</v>
      </c>
      <c r="AT146" s="236" t="s">
        <v>141</v>
      </c>
      <c r="AU146" s="236" t="s">
        <v>115</v>
      </c>
      <c r="AY146" s="14" t="s">
        <v>138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115</v>
      </c>
      <c r="BK146" s="237">
        <f>ROUND(I146*H146,2)</f>
        <v>0</v>
      </c>
      <c r="BL146" s="14" t="s">
        <v>145</v>
      </c>
      <c r="BM146" s="236" t="s">
        <v>146</v>
      </c>
    </row>
    <row r="147" s="2" customFormat="1" ht="24.15" customHeight="1">
      <c r="A147" s="35"/>
      <c r="B147" s="36"/>
      <c r="C147" s="224" t="s">
        <v>115</v>
      </c>
      <c r="D147" s="224" t="s">
        <v>141</v>
      </c>
      <c r="E147" s="225" t="s">
        <v>147</v>
      </c>
      <c r="F147" s="226" t="s">
        <v>148</v>
      </c>
      <c r="G147" s="227" t="s">
        <v>149</v>
      </c>
      <c r="H147" s="228">
        <v>15.416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42</v>
      </c>
      <c r="O147" s="88"/>
      <c r="P147" s="234">
        <f>O147*H147</f>
        <v>0</v>
      </c>
      <c r="Q147" s="234">
        <v>0.058970000000000002</v>
      </c>
      <c r="R147" s="234">
        <f>Q147*H147</f>
        <v>0.90908152000000009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145</v>
      </c>
      <c r="AT147" s="236" t="s">
        <v>141</v>
      </c>
      <c r="AU147" s="236" t="s">
        <v>115</v>
      </c>
      <c r="AY147" s="14" t="s">
        <v>138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115</v>
      </c>
      <c r="BK147" s="237">
        <f>ROUND(I147*H147,2)</f>
        <v>0</v>
      </c>
      <c r="BL147" s="14" t="s">
        <v>145</v>
      </c>
      <c r="BM147" s="236" t="s">
        <v>150</v>
      </c>
    </row>
    <row r="148" s="2" customFormat="1" ht="24.15" customHeight="1">
      <c r="A148" s="35"/>
      <c r="B148" s="36"/>
      <c r="C148" s="224" t="s">
        <v>139</v>
      </c>
      <c r="D148" s="224" t="s">
        <v>141</v>
      </c>
      <c r="E148" s="225" t="s">
        <v>151</v>
      </c>
      <c r="F148" s="226" t="s">
        <v>152</v>
      </c>
      <c r="G148" s="227" t="s">
        <v>149</v>
      </c>
      <c r="H148" s="228">
        <v>0.92000000000000004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42</v>
      </c>
      <c r="O148" s="88"/>
      <c r="P148" s="234">
        <f>O148*H148</f>
        <v>0</v>
      </c>
      <c r="Q148" s="234">
        <v>0.052519999999999997</v>
      </c>
      <c r="R148" s="234">
        <f>Q148*H148</f>
        <v>0.048318399999999997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145</v>
      </c>
      <c r="AT148" s="236" t="s">
        <v>141</v>
      </c>
      <c r="AU148" s="236" t="s">
        <v>115</v>
      </c>
      <c r="AY148" s="14" t="s">
        <v>138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115</v>
      </c>
      <c r="BK148" s="237">
        <f>ROUND(I148*H148,2)</f>
        <v>0</v>
      </c>
      <c r="BL148" s="14" t="s">
        <v>145</v>
      </c>
      <c r="BM148" s="236" t="s">
        <v>153</v>
      </c>
    </row>
    <row r="149" s="2" customFormat="1" ht="24.15" customHeight="1">
      <c r="A149" s="35"/>
      <c r="B149" s="36"/>
      <c r="C149" s="224" t="s">
        <v>145</v>
      </c>
      <c r="D149" s="224" t="s">
        <v>141</v>
      </c>
      <c r="E149" s="225" t="s">
        <v>154</v>
      </c>
      <c r="F149" s="226" t="s">
        <v>155</v>
      </c>
      <c r="G149" s="227" t="s">
        <v>149</v>
      </c>
      <c r="H149" s="228">
        <v>0.39000000000000001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42</v>
      </c>
      <c r="O149" s="88"/>
      <c r="P149" s="234">
        <f>O149*H149</f>
        <v>0</v>
      </c>
      <c r="Q149" s="234">
        <v>0.073249999999999996</v>
      </c>
      <c r="R149" s="234">
        <f>Q149*H149</f>
        <v>0.028567499999999999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145</v>
      </c>
      <c r="AT149" s="236" t="s">
        <v>141</v>
      </c>
      <c r="AU149" s="236" t="s">
        <v>115</v>
      </c>
      <c r="AY149" s="14" t="s">
        <v>138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115</v>
      </c>
      <c r="BK149" s="237">
        <f>ROUND(I149*H149,2)</f>
        <v>0</v>
      </c>
      <c r="BL149" s="14" t="s">
        <v>145</v>
      </c>
      <c r="BM149" s="236" t="s">
        <v>156</v>
      </c>
    </row>
    <row r="150" s="2" customFormat="1" ht="16.5" customHeight="1">
      <c r="A150" s="35"/>
      <c r="B150" s="36"/>
      <c r="C150" s="224" t="s">
        <v>157</v>
      </c>
      <c r="D150" s="224" t="s">
        <v>141</v>
      </c>
      <c r="E150" s="225" t="s">
        <v>158</v>
      </c>
      <c r="F150" s="226" t="s">
        <v>159</v>
      </c>
      <c r="G150" s="227" t="s">
        <v>149</v>
      </c>
      <c r="H150" s="228">
        <v>4.5229999999999997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42</v>
      </c>
      <c r="O150" s="88"/>
      <c r="P150" s="234">
        <f>O150*H150</f>
        <v>0</v>
      </c>
      <c r="Q150" s="234">
        <v>0.061769999999999999</v>
      </c>
      <c r="R150" s="234">
        <f>Q150*H150</f>
        <v>0.27938570999999995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145</v>
      </c>
      <c r="AT150" s="236" t="s">
        <v>141</v>
      </c>
      <c r="AU150" s="236" t="s">
        <v>115</v>
      </c>
      <c r="AY150" s="14" t="s">
        <v>138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115</v>
      </c>
      <c r="BK150" s="237">
        <f>ROUND(I150*H150,2)</f>
        <v>0</v>
      </c>
      <c r="BL150" s="14" t="s">
        <v>145</v>
      </c>
      <c r="BM150" s="236" t="s">
        <v>160</v>
      </c>
    </row>
    <row r="151" s="12" customFormat="1" ht="22.8" customHeight="1">
      <c r="A151" s="12"/>
      <c r="B151" s="208"/>
      <c r="C151" s="209"/>
      <c r="D151" s="210" t="s">
        <v>75</v>
      </c>
      <c r="E151" s="222" t="s">
        <v>161</v>
      </c>
      <c r="F151" s="222" t="s">
        <v>162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SUM(P152:P160)</f>
        <v>0</v>
      </c>
      <c r="Q151" s="216"/>
      <c r="R151" s="217">
        <f>SUM(R152:R160)</f>
        <v>1.2560529310999999</v>
      </c>
      <c r="S151" s="216"/>
      <c r="T151" s="218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75</v>
      </c>
      <c r="AU151" s="220" t="s">
        <v>81</v>
      </c>
      <c r="AY151" s="219" t="s">
        <v>138</v>
      </c>
      <c r="BK151" s="221">
        <f>SUM(BK152:BK160)</f>
        <v>0</v>
      </c>
    </row>
    <row r="152" s="2" customFormat="1" ht="24.15" customHeight="1">
      <c r="A152" s="35"/>
      <c r="B152" s="36"/>
      <c r="C152" s="224" t="s">
        <v>161</v>
      </c>
      <c r="D152" s="224" t="s">
        <v>141</v>
      </c>
      <c r="E152" s="225" t="s">
        <v>163</v>
      </c>
      <c r="F152" s="226" t="s">
        <v>164</v>
      </c>
      <c r="G152" s="227" t="s">
        <v>149</v>
      </c>
      <c r="H152" s="228">
        <v>87.963999999999999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42</v>
      </c>
      <c r="O152" s="88"/>
      <c r="P152" s="234">
        <f>O152*H152</f>
        <v>0</v>
      </c>
      <c r="Q152" s="234">
        <v>0.000263</v>
      </c>
      <c r="R152" s="234">
        <f>Q152*H152</f>
        <v>0.023134531999999999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145</v>
      </c>
      <c r="AT152" s="236" t="s">
        <v>141</v>
      </c>
      <c r="AU152" s="236" t="s">
        <v>115</v>
      </c>
      <c r="AY152" s="14" t="s">
        <v>138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115</v>
      </c>
      <c r="BK152" s="237">
        <f>ROUND(I152*H152,2)</f>
        <v>0</v>
      </c>
      <c r="BL152" s="14" t="s">
        <v>145</v>
      </c>
      <c r="BM152" s="236" t="s">
        <v>165</v>
      </c>
    </row>
    <row r="153" s="2" customFormat="1" ht="24.15" customHeight="1">
      <c r="A153" s="35"/>
      <c r="B153" s="36"/>
      <c r="C153" s="224" t="s">
        <v>166</v>
      </c>
      <c r="D153" s="224" t="s">
        <v>141</v>
      </c>
      <c r="E153" s="225" t="s">
        <v>167</v>
      </c>
      <c r="F153" s="226" t="s">
        <v>168</v>
      </c>
      <c r="G153" s="227" t="s">
        <v>149</v>
      </c>
      <c r="H153" s="228">
        <v>87.963999999999999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42</v>
      </c>
      <c r="O153" s="88"/>
      <c r="P153" s="234">
        <f>O153*H153</f>
        <v>0</v>
      </c>
      <c r="Q153" s="234">
        <v>0.0043839999999999999</v>
      </c>
      <c r="R153" s="234">
        <f>Q153*H153</f>
        <v>0.385634176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145</v>
      </c>
      <c r="AT153" s="236" t="s">
        <v>141</v>
      </c>
      <c r="AU153" s="236" t="s">
        <v>115</v>
      </c>
      <c r="AY153" s="14" t="s">
        <v>138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115</v>
      </c>
      <c r="BK153" s="237">
        <f>ROUND(I153*H153,2)</f>
        <v>0</v>
      </c>
      <c r="BL153" s="14" t="s">
        <v>145</v>
      </c>
      <c r="BM153" s="236" t="s">
        <v>169</v>
      </c>
    </row>
    <row r="154" s="2" customFormat="1" ht="24.15" customHeight="1">
      <c r="A154" s="35"/>
      <c r="B154" s="36"/>
      <c r="C154" s="224" t="s">
        <v>170</v>
      </c>
      <c r="D154" s="224" t="s">
        <v>141</v>
      </c>
      <c r="E154" s="225" t="s">
        <v>171</v>
      </c>
      <c r="F154" s="226" t="s">
        <v>172</v>
      </c>
      <c r="G154" s="227" t="s">
        <v>149</v>
      </c>
      <c r="H154" s="228">
        <v>87.963999999999999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42</v>
      </c>
      <c r="O154" s="88"/>
      <c r="P154" s="234">
        <f>O154*H154</f>
        <v>0</v>
      </c>
      <c r="Q154" s="234">
        <v>0.0040000000000000001</v>
      </c>
      <c r="R154" s="234">
        <f>Q154*H154</f>
        <v>0.351856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145</v>
      </c>
      <c r="AT154" s="236" t="s">
        <v>141</v>
      </c>
      <c r="AU154" s="236" t="s">
        <v>115</v>
      </c>
      <c r="AY154" s="14" t="s">
        <v>138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115</v>
      </c>
      <c r="BK154" s="237">
        <f>ROUND(I154*H154,2)</f>
        <v>0</v>
      </c>
      <c r="BL154" s="14" t="s">
        <v>145</v>
      </c>
      <c r="BM154" s="236" t="s">
        <v>173</v>
      </c>
    </row>
    <row r="155" s="2" customFormat="1" ht="24.15" customHeight="1">
      <c r="A155" s="35"/>
      <c r="B155" s="36"/>
      <c r="C155" s="224" t="s">
        <v>174</v>
      </c>
      <c r="D155" s="224" t="s">
        <v>141</v>
      </c>
      <c r="E155" s="225" t="s">
        <v>175</v>
      </c>
      <c r="F155" s="226" t="s">
        <v>176</v>
      </c>
      <c r="G155" s="227" t="s">
        <v>144</v>
      </c>
      <c r="H155" s="228">
        <v>3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42</v>
      </c>
      <c r="O155" s="88"/>
      <c r="P155" s="234">
        <f>O155*H155</f>
        <v>0</v>
      </c>
      <c r="Q155" s="234">
        <v>0.00048161770000000002</v>
      </c>
      <c r="R155" s="234">
        <f>Q155*H155</f>
        <v>0.0014448531000000001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145</v>
      </c>
      <c r="AT155" s="236" t="s">
        <v>141</v>
      </c>
      <c r="AU155" s="236" t="s">
        <v>115</v>
      </c>
      <c r="AY155" s="14" t="s">
        <v>138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115</v>
      </c>
      <c r="BK155" s="237">
        <f>ROUND(I155*H155,2)</f>
        <v>0</v>
      </c>
      <c r="BL155" s="14" t="s">
        <v>145</v>
      </c>
      <c r="BM155" s="236" t="s">
        <v>177</v>
      </c>
    </row>
    <row r="156" s="2" customFormat="1" ht="33" customHeight="1">
      <c r="A156" s="35"/>
      <c r="B156" s="36"/>
      <c r="C156" s="238" t="s">
        <v>178</v>
      </c>
      <c r="D156" s="238" t="s">
        <v>179</v>
      </c>
      <c r="E156" s="239" t="s">
        <v>180</v>
      </c>
      <c r="F156" s="240" t="s">
        <v>181</v>
      </c>
      <c r="G156" s="241" t="s">
        <v>144</v>
      </c>
      <c r="H156" s="242">
        <v>1</v>
      </c>
      <c r="I156" s="243"/>
      <c r="J156" s="244">
        <f>ROUND(I156*H156,2)</f>
        <v>0</v>
      </c>
      <c r="K156" s="245"/>
      <c r="L156" s="246"/>
      <c r="M156" s="247" t="s">
        <v>1</v>
      </c>
      <c r="N156" s="248" t="s">
        <v>42</v>
      </c>
      <c r="O156" s="88"/>
      <c r="P156" s="234">
        <f>O156*H156</f>
        <v>0</v>
      </c>
      <c r="Q156" s="234">
        <v>0.01201</v>
      </c>
      <c r="R156" s="234">
        <f>Q156*H156</f>
        <v>0.01201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170</v>
      </c>
      <c r="AT156" s="236" t="s">
        <v>179</v>
      </c>
      <c r="AU156" s="236" t="s">
        <v>115</v>
      </c>
      <c r="AY156" s="14" t="s">
        <v>138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115</v>
      </c>
      <c r="BK156" s="237">
        <f>ROUND(I156*H156,2)</f>
        <v>0</v>
      </c>
      <c r="BL156" s="14" t="s">
        <v>145</v>
      </c>
      <c r="BM156" s="236" t="s">
        <v>182</v>
      </c>
    </row>
    <row r="157" s="2" customFormat="1" ht="33" customHeight="1">
      <c r="A157" s="35"/>
      <c r="B157" s="36"/>
      <c r="C157" s="238" t="s">
        <v>183</v>
      </c>
      <c r="D157" s="238" t="s">
        <v>179</v>
      </c>
      <c r="E157" s="239" t="s">
        <v>184</v>
      </c>
      <c r="F157" s="240" t="s">
        <v>185</v>
      </c>
      <c r="G157" s="241" t="s">
        <v>144</v>
      </c>
      <c r="H157" s="242">
        <v>1</v>
      </c>
      <c r="I157" s="243"/>
      <c r="J157" s="244">
        <f>ROUND(I157*H157,2)</f>
        <v>0</v>
      </c>
      <c r="K157" s="245"/>
      <c r="L157" s="246"/>
      <c r="M157" s="247" t="s">
        <v>1</v>
      </c>
      <c r="N157" s="248" t="s">
        <v>42</v>
      </c>
      <c r="O157" s="88"/>
      <c r="P157" s="234">
        <f>O157*H157</f>
        <v>0</v>
      </c>
      <c r="Q157" s="234">
        <v>0.012489999999999999</v>
      </c>
      <c r="R157" s="234">
        <f>Q157*H157</f>
        <v>0.012489999999999999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170</v>
      </c>
      <c r="AT157" s="236" t="s">
        <v>179</v>
      </c>
      <c r="AU157" s="236" t="s">
        <v>115</v>
      </c>
      <c r="AY157" s="14" t="s">
        <v>138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115</v>
      </c>
      <c r="BK157" s="237">
        <f>ROUND(I157*H157,2)</f>
        <v>0</v>
      </c>
      <c r="BL157" s="14" t="s">
        <v>145</v>
      </c>
      <c r="BM157" s="236" t="s">
        <v>186</v>
      </c>
    </row>
    <row r="158" s="2" customFormat="1" ht="33" customHeight="1">
      <c r="A158" s="35"/>
      <c r="B158" s="36"/>
      <c r="C158" s="238" t="s">
        <v>187</v>
      </c>
      <c r="D158" s="238" t="s">
        <v>179</v>
      </c>
      <c r="E158" s="239" t="s">
        <v>188</v>
      </c>
      <c r="F158" s="240" t="s">
        <v>189</v>
      </c>
      <c r="G158" s="241" t="s">
        <v>144</v>
      </c>
      <c r="H158" s="242">
        <v>1</v>
      </c>
      <c r="I158" s="243"/>
      <c r="J158" s="244">
        <f>ROUND(I158*H158,2)</f>
        <v>0</v>
      </c>
      <c r="K158" s="245"/>
      <c r="L158" s="246"/>
      <c r="M158" s="247" t="s">
        <v>1</v>
      </c>
      <c r="N158" s="248" t="s">
        <v>42</v>
      </c>
      <c r="O158" s="88"/>
      <c r="P158" s="234">
        <f>O158*H158</f>
        <v>0</v>
      </c>
      <c r="Q158" s="234">
        <v>0.012250000000000001</v>
      </c>
      <c r="R158" s="234">
        <f>Q158*H158</f>
        <v>0.012250000000000001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170</v>
      </c>
      <c r="AT158" s="236" t="s">
        <v>179</v>
      </c>
      <c r="AU158" s="236" t="s">
        <v>115</v>
      </c>
      <c r="AY158" s="14" t="s">
        <v>138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115</v>
      </c>
      <c r="BK158" s="237">
        <f>ROUND(I158*H158,2)</f>
        <v>0</v>
      </c>
      <c r="BL158" s="14" t="s">
        <v>145</v>
      </c>
      <c r="BM158" s="236" t="s">
        <v>190</v>
      </c>
    </row>
    <row r="159" s="2" customFormat="1" ht="24.15" customHeight="1">
      <c r="A159" s="35"/>
      <c r="B159" s="36"/>
      <c r="C159" s="224" t="s">
        <v>191</v>
      </c>
      <c r="D159" s="224" t="s">
        <v>141</v>
      </c>
      <c r="E159" s="225" t="s">
        <v>192</v>
      </c>
      <c r="F159" s="226" t="s">
        <v>193</v>
      </c>
      <c r="G159" s="227" t="s">
        <v>144</v>
      </c>
      <c r="H159" s="228">
        <v>1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42</v>
      </c>
      <c r="O159" s="88"/>
      <c r="P159" s="234">
        <f>O159*H159</f>
        <v>0</v>
      </c>
      <c r="Q159" s="234">
        <v>0.44170336999999998</v>
      </c>
      <c r="R159" s="234">
        <f>Q159*H159</f>
        <v>0.44170336999999998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145</v>
      </c>
      <c r="AT159" s="236" t="s">
        <v>141</v>
      </c>
      <c r="AU159" s="236" t="s">
        <v>115</v>
      </c>
      <c r="AY159" s="14" t="s">
        <v>138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115</v>
      </c>
      <c r="BK159" s="237">
        <f>ROUND(I159*H159,2)</f>
        <v>0</v>
      </c>
      <c r="BL159" s="14" t="s">
        <v>145</v>
      </c>
      <c r="BM159" s="236" t="s">
        <v>194</v>
      </c>
    </row>
    <row r="160" s="2" customFormat="1" ht="37.8" customHeight="1">
      <c r="A160" s="35"/>
      <c r="B160" s="36"/>
      <c r="C160" s="238" t="s">
        <v>195</v>
      </c>
      <c r="D160" s="238" t="s">
        <v>179</v>
      </c>
      <c r="E160" s="239" t="s">
        <v>196</v>
      </c>
      <c r="F160" s="240" t="s">
        <v>197</v>
      </c>
      <c r="G160" s="241" t="s">
        <v>144</v>
      </c>
      <c r="H160" s="242">
        <v>1</v>
      </c>
      <c r="I160" s="243"/>
      <c r="J160" s="244">
        <f>ROUND(I160*H160,2)</f>
        <v>0</v>
      </c>
      <c r="K160" s="245"/>
      <c r="L160" s="246"/>
      <c r="M160" s="247" t="s">
        <v>1</v>
      </c>
      <c r="N160" s="248" t="s">
        <v>42</v>
      </c>
      <c r="O160" s="88"/>
      <c r="P160" s="234">
        <f>O160*H160</f>
        <v>0</v>
      </c>
      <c r="Q160" s="234">
        <v>0.01553</v>
      </c>
      <c r="R160" s="234">
        <f>Q160*H160</f>
        <v>0.01553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170</v>
      </c>
      <c r="AT160" s="236" t="s">
        <v>179</v>
      </c>
      <c r="AU160" s="236" t="s">
        <v>115</v>
      </c>
      <c r="AY160" s="14" t="s">
        <v>138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115</v>
      </c>
      <c r="BK160" s="237">
        <f>ROUND(I160*H160,2)</f>
        <v>0</v>
      </c>
      <c r="BL160" s="14" t="s">
        <v>145</v>
      </c>
      <c r="BM160" s="236" t="s">
        <v>198</v>
      </c>
    </row>
    <row r="161" s="12" customFormat="1" ht="22.8" customHeight="1">
      <c r="A161" s="12"/>
      <c r="B161" s="208"/>
      <c r="C161" s="209"/>
      <c r="D161" s="210" t="s">
        <v>75</v>
      </c>
      <c r="E161" s="222" t="s">
        <v>174</v>
      </c>
      <c r="F161" s="222" t="s">
        <v>199</v>
      </c>
      <c r="G161" s="209"/>
      <c r="H161" s="209"/>
      <c r="I161" s="212"/>
      <c r="J161" s="223">
        <f>BK161</f>
        <v>0</v>
      </c>
      <c r="K161" s="209"/>
      <c r="L161" s="214"/>
      <c r="M161" s="215"/>
      <c r="N161" s="216"/>
      <c r="O161" s="216"/>
      <c r="P161" s="217">
        <f>SUM(P162:P171)</f>
        <v>0</v>
      </c>
      <c r="Q161" s="216"/>
      <c r="R161" s="217">
        <f>SUM(R162:R171)</f>
        <v>0.005598549999999999</v>
      </c>
      <c r="S161" s="216"/>
      <c r="T161" s="218">
        <f>SUM(T162:T171)</f>
        <v>2.4172920000000002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9" t="s">
        <v>81</v>
      </c>
      <c r="AT161" s="220" t="s">
        <v>75</v>
      </c>
      <c r="AU161" s="220" t="s">
        <v>81</v>
      </c>
      <c r="AY161" s="219" t="s">
        <v>138</v>
      </c>
      <c r="BK161" s="221">
        <f>SUM(BK162:BK171)</f>
        <v>0</v>
      </c>
    </row>
    <row r="162" s="2" customFormat="1" ht="33" customHeight="1">
      <c r="A162" s="35"/>
      <c r="B162" s="36"/>
      <c r="C162" s="224" t="s">
        <v>8</v>
      </c>
      <c r="D162" s="224" t="s">
        <v>141</v>
      </c>
      <c r="E162" s="225" t="s">
        <v>200</v>
      </c>
      <c r="F162" s="226" t="s">
        <v>201</v>
      </c>
      <c r="G162" s="227" t="s">
        <v>149</v>
      </c>
      <c r="H162" s="228">
        <v>29.850000000000001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42</v>
      </c>
      <c r="O162" s="88"/>
      <c r="P162" s="234">
        <f>O162*H162</f>
        <v>0</v>
      </c>
      <c r="Q162" s="234">
        <v>0.00012999999999999999</v>
      </c>
      <c r="R162" s="234">
        <f>Q162*H162</f>
        <v>0.0038804999999999998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145</v>
      </c>
      <c r="AT162" s="236" t="s">
        <v>141</v>
      </c>
      <c r="AU162" s="236" t="s">
        <v>115</v>
      </c>
      <c r="AY162" s="14" t="s">
        <v>138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115</v>
      </c>
      <c r="BK162" s="237">
        <f>ROUND(I162*H162,2)</f>
        <v>0</v>
      </c>
      <c r="BL162" s="14" t="s">
        <v>145</v>
      </c>
      <c r="BM162" s="236" t="s">
        <v>202</v>
      </c>
    </row>
    <row r="163" s="2" customFormat="1" ht="24.15" customHeight="1">
      <c r="A163" s="35"/>
      <c r="B163" s="36"/>
      <c r="C163" s="224" t="s">
        <v>203</v>
      </c>
      <c r="D163" s="224" t="s">
        <v>141</v>
      </c>
      <c r="E163" s="225" t="s">
        <v>204</v>
      </c>
      <c r="F163" s="226" t="s">
        <v>205</v>
      </c>
      <c r="G163" s="227" t="s">
        <v>149</v>
      </c>
      <c r="H163" s="228">
        <v>6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42</v>
      </c>
      <c r="O163" s="88"/>
      <c r="P163" s="234">
        <f>O163*H163</f>
        <v>0</v>
      </c>
      <c r="Q163" s="234">
        <v>8.0499999999999992E-06</v>
      </c>
      <c r="R163" s="234">
        <f>Q163*H163</f>
        <v>4.8299999999999995E-05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145</v>
      </c>
      <c r="AT163" s="236" t="s">
        <v>141</v>
      </c>
      <c r="AU163" s="236" t="s">
        <v>115</v>
      </c>
      <c r="AY163" s="14" t="s">
        <v>138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115</v>
      </c>
      <c r="BK163" s="237">
        <f>ROUND(I163*H163,2)</f>
        <v>0</v>
      </c>
      <c r="BL163" s="14" t="s">
        <v>145</v>
      </c>
      <c r="BM163" s="236" t="s">
        <v>206</v>
      </c>
    </row>
    <row r="164" s="2" customFormat="1" ht="24.15" customHeight="1">
      <c r="A164" s="35"/>
      <c r="B164" s="36"/>
      <c r="C164" s="224" t="s">
        <v>207</v>
      </c>
      <c r="D164" s="224" t="s">
        <v>141</v>
      </c>
      <c r="E164" s="225" t="s">
        <v>208</v>
      </c>
      <c r="F164" s="226" t="s">
        <v>209</v>
      </c>
      <c r="G164" s="227" t="s">
        <v>149</v>
      </c>
      <c r="H164" s="228">
        <v>29.850000000000001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42</v>
      </c>
      <c r="O164" s="88"/>
      <c r="P164" s="234">
        <f>O164*H164</f>
        <v>0</v>
      </c>
      <c r="Q164" s="234">
        <v>3.4999999999999997E-05</v>
      </c>
      <c r="R164" s="234">
        <f>Q164*H164</f>
        <v>0.0010447499999999999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145</v>
      </c>
      <c r="AT164" s="236" t="s">
        <v>141</v>
      </c>
      <c r="AU164" s="236" t="s">
        <v>115</v>
      </c>
      <c r="AY164" s="14" t="s">
        <v>138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115</v>
      </c>
      <c r="BK164" s="237">
        <f>ROUND(I164*H164,2)</f>
        <v>0</v>
      </c>
      <c r="BL164" s="14" t="s">
        <v>145</v>
      </c>
      <c r="BM164" s="236" t="s">
        <v>210</v>
      </c>
    </row>
    <row r="165" s="2" customFormat="1" ht="16.5" customHeight="1">
      <c r="A165" s="35"/>
      <c r="B165" s="36"/>
      <c r="C165" s="224" t="s">
        <v>211</v>
      </c>
      <c r="D165" s="224" t="s">
        <v>141</v>
      </c>
      <c r="E165" s="225" t="s">
        <v>212</v>
      </c>
      <c r="F165" s="226" t="s">
        <v>213</v>
      </c>
      <c r="G165" s="227" t="s">
        <v>149</v>
      </c>
      <c r="H165" s="228">
        <v>100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42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145</v>
      </c>
      <c r="AT165" s="236" t="s">
        <v>141</v>
      </c>
      <c r="AU165" s="236" t="s">
        <v>115</v>
      </c>
      <c r="AY165" s="14" t="s">
        <v>138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115</v>
      </c>
      <c r="BK165" s="237">
        <f>ROUND(I165*H165,2)</f>
        <v>0</v>
      </c>
      <c r="BL165" s="14" t="s">
        <v>145</v>
      </c>
      <c r="BM165" s="236" t="s">
        <v>214</v>
      </c>
    </row>
    <row r="166" s="2" customFormat="1">
      <c r="A166" s="35"/>
      <c r="B166" s="36"/>
      <c r="C166" s="37"/>
      <c r="D166" s="249" t="s">
        <v>215</v>
      </c>
      <c r="E166" s="37"/>
      <c r="F166" s="250" t="s">
        <v>216</v>
      </c>
      <c r="G166" s="37"/>
      <c r="H166" s="37"/>
      <c r="I166" s="191"/>
      <c r="J166" s="37"/>
      <c r="K166" s="37"/>
      <c r="L166" s="41"/>
      <c r="M166" s="251"/>
      <c r="N166" s="25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215</v>
      </c>
      <c r="AU166" s="14" t="s">
        <v>115</v>
      </c>
    </row>
    <row r="167" s="2" customFormat="1" ht="16.5" customHeight="1">
      <c r="A167" s="35"/>
      <c r="B167" s="36"/>
      <c r="C167" s="224" t="s">
        <v>217</v>
      </c>
      <c r="D167" s="224" t="s">
        <v>141</v>
      </c>
      <c r="E167" s="225" t="s">
        <v>218</v>
      </c>
      <c r="F167" s="226" t="s">
        <v>219</v>
      </c>
      <c r="G167" s="227" t="s">
        <v>149</v>
      </c>
      <c r="H167" s="228">
        <v>100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42</v>
      </c>
      <c r="O167" s="88"/>
      <c r="P167" s="234">
        <f>O167*H167</f>
        <v>0</v>
      </c>
      <c r="Q167" s="234">
        <v>6.2500000000000003E-06</v>
      </c>
      <c r="R167" s="234">
        <f>Q167*H167</f>
        <v>0.00062500000000000001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145</v>
      </c>
      <c r="AT167" s="236" t="s">
        <v>141</v>
      </c>
      <c r="AU167" s="236" t="s">
        <v>115</v>
      </c>
      <c r="AY167" s="14" t="s">
        <v>138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115</v>
      </c>
      <c r="BK167" s="237">
        <f>ROUND(I167*H167,2)</f>
        <v>0</v>
      </c>
      <c r="BL167" s="14" t="s">
        <v>145</v>
      </c>
      <c r="BM167" s="236" t="s">
        <v>220</v>
      </c>
    </row>
    <row r="168" s="2" customFormat="1">
      <c r="A168" s="35"/>
      <c r="B168" s="36"/>
      <c r="C168" s="37"/>
      <c r="D168" s="249" t="s">
        <v>215</v>
      </c>
      <c r="E168" s="37"/>
      <c r="F168" s="250" t="s">
        <v>216</v>
      </c>
      <c r="G168" s="37"/>
      <c r="H168" s="37"/>
      <c r="I168" s="191"/>
      <c r="J168" s="37"/>
      <c r="K168" s="37"/>
      <c r="L168" s="41"/>
      <c r="M168" s="251"/>
      <c r="N168" s="25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215</v>
      </c>
      <c r="AU168" s="14" t="s">
        <v>115</v>
      </c>
    </row>
    <row r="169" s="2" customFormat="1" ht="24.15" customHeight="1">
      <c r="A169" s="35"/>
      <c r="B169" s="36"/>
      <c r="C169" s="224" t="s">
        <v>221</v>
      </c>
      <c r="D169" s="224" t="s">
        <v>141</v>
      </c>
      <c r="E169" s="225" t="s">
        <v>222</v>
      </c>
      <c r="F169" s="226" t="s">
        <v>223</v>
      </c>
      <c r="G169" s="227" t="s">
        <v>149</v>
      </c>
      <c r="H169" s="228">
        <v>19.030000000000001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42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0.10000000000000001</v>
      </c>
      <c r="T169" s="235">
        <f>S169*H169</f>
        <v>1.9030000000000003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145</v>
      </c>
      <c r="AT169" s="236" t="s">
        <v>141</v>
      </c>
      <c r="AU169" s="236" t="s">
        <v>115</v>
      </c>
      <c r="AY169" s="14" t="s">
        <v>138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115</v>
      </c>
      <c r="BK169" s="237">
        <f>ROUND(I169*H169,2)</f>
        <v>0</v>
      </c>
      <c r="BL169" s="14" t="s">
        <v>145</v>
      </c>
      <c r="BM169" s="236" t="s">
        <v>224</v>
      </c>
    </row>
    <row r="170" s="2" customFormat="1">
      <c r="A170" s="35"/>
      <c r="B170" s="36"/>
      <c r="C170" s="37"/>
      <c r="D170" s="249" t="s">
        <v>215</v>
      </c>
      <c r="E170" s="37"/>
      <c r="F170" s="250" t="s">
        <v>225</v>
      </c>
      <c r="G170" s="37"/>
      <c r="H170" s="37"/>
      <c r="I170" s="191"/>
      <c r="J170" s="37"/>
      <c r="K170" s="37"/>
      <c r="L170" s="41"/>
      <c r="M170" s="251"/>
      <c r="N170" s="25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215</v>
      </c>
      <c r="AU170" s="14" t="s">
        <v>115</v>
      </c>
    </row>
    <row r="171" s="2" customFormat="1" ht="21.75" customHeight="1">
      <c r="A171" s="35"/>
      <c r="B171" s="36"/>
      <c r="C171" s="224" t="s">
        <v>7</v>
      </c>
      <c r="D171" s="224" t="s">
        <v>141</v>
      </c>
      <c r="E171" s="225" t="s">
        <v>226</v>
      </c>
      <c r="F171" s="226" t="s">
        <v>227</v>
      </c>
      <c r="G171" s="227" t="s">
        <v>149</v>
      </c>
      <c r="H171" s="228">
        <v>6.7670000000000003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42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0.075999999999999998</v>
      </c>
      <c r="T171" s="235">
        <f>S171*H171</f>
        <v>0.51429199999999997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145</v>
      </c>
      <c r="AT171" s="236" t="s">
        <v>141</v>
      </c>
      <c r="AU171" s="236" t="s">
        <v>115</v>
      </c>
      <c r="AY171" s="14" t="s">
        <v>138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115</v>
      </c>
      <c r="BK171" s="237">
        <f>ROUND(I171*H171,2)</f>
        <v>0</v>
      </c>
      <c r="BL171" s="14" t="s">
        <v>145</v>
      </c>
      <c r="BM171" s="236" t="s">
        <v>228</v>
      </c>
    </row>
    <row r="172" s="12" customFormat="1" ht="22.8" customHeight="1">
      <c r="A172" s="12"/>
      <c r="B172" s="208"/>
      <c r="C172" s="209"/>
      <c r="D172" s="210" t="s">
        <v>75</v>
      </c>
      <c r="E172" s="222" t="s">
        <v>229</v>
      </c>
      <c r="F172" s="222" t="s">
        <v>230</v>
      </c>
      <c r="G172" s="209"/>
      <c r="H172" s="209"/>
      <c r="I172" s="212"/>
      <c r="J172" s="223">
        <f>BK172</f>
        <v>0</v>
      </c>
      <c r="K172" s="209"/>
      <c r="L172" s="214"/>
      <c r="M172" s="215"/>
      <c r="N172" s="216"/>
      <c r="O172" s="216"/>
      <c r="P172" s="217">
        <f>SUM(P173:P178)</f>
        <v>0</v>
      </c>
      <c r="Q172" s="216"/>
      <c r="R172" s="217">
        <f>SUM(R173:R178)</f>
        <v>0</v>
      </c>
      <c r="S172" s="216"/>
      <c r="T172" s="218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9" t="s">
        <v>81</v>
      </c>
      <c r="AT172" s="220" t="s">
        <v>75</v>
      </c>
      <c r="AU172" s="220" t="s">
        <v>81</v>
      </c>
      <c r="AY172" s="219" t="s">
        <v>138</v>
      </c>
      <c r="BK172" s="221">
        <f>SUM(BK173:BK178)</f>
        <v>0</v>
      </c>
    </row>
    <row r="173" s="2" customFormat="1" ht="16.5" customHeight="1">
      <c r="A173" s="35"/>
      <c r="B173" s="36"/>
      <c r="C173" s="224" t="s">
        <v>231</v>
      </c>
      <c r="D173" s="224" t="s">
        <v>141</v>
      </c>
      <c r="E173" s="225" t="s">
        <v>232</v>
      </c>
      <c r="F173" s="226" t="s">
        <v>233</v>
      </c>
      <c r="G173" s="227" t="s">
        <v>234</v>
      </c>
      <c r="H173" s="228">
        <v>3.3540000000000001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42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145</v>
      </c>
      <c r="AT173" s="236" t="s">
        <v>141</v>
      </c>
      <c r="AU173" s="236" t="s">
        <v>115</v>
      </c>
      <c r="AY173" s="14" t="s">
        <v>138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115</v>
      </c>
      <c r="BK173" s="237">
        <f>ROUND(I173*H173,2)</f>
        <v>0</v>
      </c>
      <c r="BL173" s="14" t="s">
        <v>145</v>
      </c>
      <c r="BM173" s="236" t="s">
        <v>235</v>
      </c>
    </row>
    <row r="174" s="2" customFormat="1" ht="24.15" customHeight="1">
      <c r="A174" s="35"/>
      <c r="B174" s="36"/>
      <c r="C174" s="224" t="s">
        <v>236</v>
      </c>
      <c r="D174" s="224" t="s">
        <v>141</v>
      </c>
      <c r="E174" s="225" t="s">
        <v>237</v>
      </c>
      <c r="F174" s="226" t="s">
        <v>238</v>
      </c>
      <c r="G174" s="227" t="s">
        <v>234</v>
      </c>
      <c r="H174" s="228">
        <v>3.3540000000000001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42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145</v>
      </c>
      <c r="AT174" s="236" t="s">
        <v>141</v>
      </c>
      <c r="AU174" s="236" t="s">
        <v>115</v>
      </c>
      <c r="AY174" s="14" t="s">
        <v>138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115</v>
      </c>
      <c r="BK174" s="237">
        <f>ROUND(I174*H174,2)</f>
        <v>0</v>
      </c>
      <c r="BL174" s="14" t="s">
        <v>145</v>
      </c>
      <c r="BM174" s="236" t="s">
        <v>239</v>
      </c>
    </row>
    <row r="175" s="2" customFormat="1" ht="24.15" customHeight="1">
      <c r="A175" s="35"/>
      <c r="B175" s="36"/>
      <c r="C175" s="224" t="s">
        <v>240</v>
      </c>
      <c r="D175" s="224" t="s">
        <v>141</v>
      </c>
      <c r="E175" s="225" t="s">
        <v>241</v>
      </c>
      <c r="F175" s="226" t="s">
        <v>242</v>
      </c>
      <c r="G175" s="227" t="s">
        <v>234</v>
      </c>
      <c r="H175" s="228">
        <v>3.3540000000000001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42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145</v>
      </c>
      <c r="AT175" s="236" t="s">
        <v>141</v>
      </c>
      <c r="AU175" s="236" t="s">
        <v>115</v>
      </c>
      <c r="AY175" s="14" t="s">
        <v>138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115</v>
      </c>
      <c r="BK175" s="237">
        <f>ROUND(I175*H175,2)</f>
        <v>0</v>
      </c>
      <c r="BL175" s="14" t="s">
        <v>145</v>
      </c>
      <c r="BM175" s="236" t="s">
        <v>243</v>
      </c>
    </row>
    <row r="176" s="2" customFormat="1" ht="24.15" customHeight="1">
      <c r="A176" s="35"/>
      <c r="B176" s="36"/>
      <c r="C176" s="224" t="s">
        <v>244</v>
      </c>
      <c r="D176" s="224" t="s">
        <v>141</v>
      </c>
      <c r="E176" s="225" t="s">
        <v>245</v>
      </c>
      <c r="F176" s="226" t="s">
        <v>246</v>
      </c>
      <c r="G176" s="227" t="s">
        <v>234</v>
      </c>
      <c r="H176" s="228">
        <v>97.266000000000005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42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145</v>
      </c>
      <c r="AT176" s="236" t="s">
        <v>141</v>
      </c>
      <c r="AU176" s="236" t="s">
        <v>115</v>
      </c>
      <c r="AY176" s="14" t="s">
        <v>138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115</v>
      </c>
      <c r="BK176" s="237">
        <f>ROUND(I176*H176,2)</f>
        <v>0</v>
      </c>
      <c r="BL176" s="14" t="s">
        <v>145</v>
      </c>
      <c r="BM176" s="236" t="s">
        <v>247</v>
      </c>
    </row>
    <row r="177" s="2" customFormat="1">
      <c r="A177" s="35"/>
      <c r="B177" s="36"/>
      <c r="C177" s="37"/>
      <c r="D177" s="249" t="s">
        <v>215</v>
      </c>
      <c r="E177" s="37"/>
      <c r="F177" s="250" t="s">
        <v>248</v>
      </c>
      <c r="G177" s="37"/>
      <c r="H177" s="37"/>
      <c r="I177" s="191"/>
      <c r="J177" s="37"/>
      <c r="K177" s="37"/>
      <c r="L177" s="41"/>
      <c r="M177" s="251"/>
      <c r="N177" s="25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215</v>
      </c>
      <c r="AU177" s="14" t="s">
        <v>115</v>
      </c>
    </row>
    <row r="178" s="2" customFormat="1" ht="33" customHeight="1">
      <c r="A178" s="35"/>
      <c r="B178" s="36"/>
      <c r="C178" s="224" t="s">
        <v>249</v>
      </c>
      <c r="D178" s="224" t="s">
        <v>141</v>
      </c>
      <c r="E178" s="225" t="s">
        <v>250</v>
      </c>
      <c r="F178" s="226" t="s">
        <v>251</v>
      </c>
      <c r="G178" s="227" t="s">
        <v>234</v>
      </c>
      <c r="H178" s="228">
        <v>3.3540000000000001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42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145</v>
      </c>
      <c r="AT178" s="236" t="s">
        <v>141</v>
      </c>
      <c r="AU178" s="236" t="s">
        <v>115</v>
      </c>
      <c r="AY178" s="14" t="s">
        <v>138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115</v>
      </c>
      <c r="BK178" s="237">
        <f>ROUND(I178*H178,2)</f>
        <v>0</v>
      </c>
      <c r="BL178" s="14" t="s">
        <v>145</v>
      </c>
      <c r="BM178" s="236" t="s">
        <v>252</v>
      </c>
    </row>
    <row r="179" s="12" customFormat="1" ht="22.8" customHeight="1">
      <c r="A179" s="12"/>
      <c r="B179" s="208"/>
      <c r="C179" s="209"/>
      <c r="D179" s="210" t="s">
        <v>75</v>
      </c>
      <c r="E179" s="222" t="s">
        <v>253</v>
      </c>
      <c r="F179" s="222" t="s">
        <v>254</v>
      </c>
      <c r="G179" s="209"/>
      <c r="H179" s="209"/>
      <c r="I179" s="212"/>
      <c r="J179" s="223">
        <f>BK179</f>
        <v>0</v>
      </c>
      <c r="K179" s="209"/>
      <c r="L179" s="214"/>
      <c r="M179" s="215"/>
      <c r="N179" s="216"/>
      <c r="O179" s="216"/>
      <c r="P179" s="217">
        <f>P180</f>
        <v>0</v>
      </c>
      <c r="Q179" s="216"/>
      <c r="R179" s="217">
        <f>R180</f>
        <v>0</v>
      </c>
      <c r="S179" s="216"/>
      <c r="T179" s="21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9" t="s">
        <v>81</v>
      </c>
      <c r="AT179" s="220" t="s">
        <v>75</v>
      </c>
      <c r="AU179" s="220" t="s">
        <v>81</v>
      </c>
      <c r="AY179" s="219" t="s">
        <v>138</v>
      </c>
      <c r="BK179" s="221">
        <f>BK180</f>
        <v>0</v>
      </c>
    </row>
    <row r="180" s="2" customFormat="1" ht="24.15" customHeight="1">
      <c r="A180" s="35"/>
      <c r="B180" s="36"/>
      <c r="C180" s="224" t="s">
        <v>255</v>
      </c>
      <c r="D180" s="224" t="s">
        <v>141</v>
      </c>
      <c r="E180" s="225" t="s">
        <v>256</v>
      </c>
      <c r="F180" s="226" t="s">
        <v>257</v>
      </c>
      <c r="G180" s="227" t="s">
        <v>234</v>
      </c>
      <c r="H180" s="228">
        <v>2.5539999999999998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42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145</v>
      </c>
      <c r="AT180" s="236" t="s">
        <v>141</v>
      </c>
      <c r="AU180" s="236" t="s">
        <v>115</v>
      </c>
      <c r="AY180" s="14" t="s">
        <v>138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115</v>
      </c>
      <c r="BK180" s="237">
        <f>ROUND(I180*H180,2)</f>
        <v>0</v>
      </c>
      <c r="BL180" s="14" t="s">
        <v>145</v>
      </c>
      <c r="BM180" s="236" t="s">
        <v>258</v>
      </c>
    </row>
    <row r="181" s="12" customFormat="1" ht="25.92" customHeight="1">
      <c r="A181" s="12"/>
      <c r="B181" s="208"/>
      <c r="C181" s="209"/>
      <c r="D181" s="210" t="s">
        <v>75</v>
      </c>
      <c r="E181" s="211" t="s">
        <v>259</v>
      </c>
      <c r="F181" s="211" t="s">
        <v>260</v>
      </c>
      <c r="G181" s="209"/>
      <c r="H181" s="209"/>
      <c r="I181" s="212"/>
      <c r="J181" s="213">
        <f>BK181</f>
        <v>0</v>
      </c>
      <c r="K181" s="209"/>
      <c r="L181" s="214"/>
      <c r="M181" s="215"/>
      <c r="N181" s="216"/>
      <c r="O181" s="216"/>
      <c r="P181" s="217">
        <f>P182+P187+P189+P191+P220+P223+P226+P228+P235+P264+P272+P287+P296+P310</f>
        <v>0</v>
      </c>
      <c r="Q181" s="216"/>
      <c r="R181" s="217">
        <f>R182+R187+R189+R191+R220+R223+R226+R228+R235+R264+R272+R287+R296+R310</f>
        <v>2.2675920832499998</v>
      </c>
      <c r="S181" s="216"/>
      <c r="T181" s="218">
        <f>T182+T187+T189+T191+T220+T223+T226+T228+T235+T264+T272+T287+T296+T310</f>
        <v>0.93635466000000001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9" t="s">
        <v>115</v>
      </c>
      <c r="AT181" s="220" t="s">
        <v>75</v>
      </c>
      <c r="AU181" s="220" t="s">
        <v>76</v>
      </c>
      <c r="AY181" s="219" t="s">
        <v>138</v>
      </c>
      <c r="BK181" s="221">
        <f>BK182+BK187+BK189+BK191+BK220+BK223+BK226+BK228+BK235+BK264+BK272+BK287+BK296+BK310</f>
        <v>0</v>
      </c>
    </row>
    <row r="182" s="12" customFormat="1" ht="22.8" customHeight="1">
      <c r="A182" s="12"/>
      <c r="B182" s="208"/>
      <c r="C182" s="209"/>
      <c r="D182" s="210" t="s">
        <v>75</v>
      </c>
      <c r="E182" s="222" t="s">
        <v>261</v>
      </c>
      <c r="F182" s="222" t="s">
        <v>262</v>
      </c>
      <c r="G182" s="209"/>
      <c r="H182" s="209"/>
      <c r="I182" s="212"/>
      <c r="J182" s="223">
        <f>BK182</f>
        <v>0</v>
      </c>
      <c r="K182" s="209"/>
      <c r="L182" s="214"/>
      <c r="M182" s="215"/>
      <c r="N182" s="216"/>
      <c r="O182" s="216"/>
      <c r="P182" s="217">
        <f>SUM(P183:P186)</f>
        <v>0</v>
      </c>
      <c r="Q182" s="216"/>
      <c r="R182" s="217">
        <f>SUM(R183:R186)</f>
        <v>0.0252</v>
      </c>
      <c r="S182" s="216"/>
      <c r="T182" s="218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9" t="s">
        <v>115</v>
      </c>
      <c r="AT182" s="220" t="s">
        <v>75</v>
      </c>
      <c r="AU182" s="220" t="s">
        <v>81</v>
      </c>
      <c r="AY182" s="219" t="s">
        <v>138</v>
      </c>
      <c r="BK182" s="221">
        <f>SUM(BK183:BK186)</f>
        <v>0</v>
      </c>
    </row>
    <row r="183" s="2" customFormat="1" ht="16.5" customHeight="1">
      <c r="A183" s="35"/>
      <c r="B183" s="36"/>
      <c r="C183" s="224" t="s">
        <v>263</v>
      </c>
      <c r="D183" s="224" t="s">
        <v>141</v>
      </c>
      <c r="E183" s="225" t="s">
        <v>264</v>
      </c>
      <c r="F183" s="226" t="s">
        <v>265</v>
      </c>
      <c r="G183" s="227" t="s">
        <v>266</v>
      </c>
      <c r="H183" s="228">
        <v>10.060000000000001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42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203</v>
      </c>
      <c r="AT183" s="236" t="s">
        <v>141</v>
      </c>
      <c r="AU183" s="236" t="s">
        <v>115</v>
      </c>
      <c r="AY183" s="14" t="s">
        <v>138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115</v>
      </c>
      <c r="BK183" s="237">
        <f>ROUND(I183*H183,2)</f>
        <v>0</v>
      </c>
      <c r="BL183" s="14" t="s">
        <v>203</v>
      </c>
      <c r="BM183" s="236" t="s">
        <v>267</v>
      </c>
    </row>
    <row r="184" s="2" customFormat="1" ht="24.15" customHeight="1">
      <c r="A184" s="35"/>
      <c r="B184" s="36"/>
      <c r="C184" s="224" t="s">
        <v>268</v>
      </c>
      <c r="D184" s="224" t="s">
        <v>141</v>
      </c>
      <c r="E184" s="225" t="s">
        <v>269</v>
      </c>
      <c r="F184" s="226" t="s">
        <v>270</v>
      </c>
      <c r="G184" s="227" t="s">
        <v>149</v>
      </c>
      <c r="H184" s="228">
        <v>3.2000000000000002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42</v>
      </c>
      <c r="O184" s="88"/>
      <c r="P184" s="234">
        <f>O184*H184</f>
        <v>0</v>
      </c>
      <c r="Q184" s="234">
        <v>0.0035000000000000001</v>
      </c>
      <c r="R184" s="234">
        <f>Q184*H184</f>
        <v>0.011200000000000002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203</v>
      </c>
      <c r="AT184" s="236" t="s">
        <v>141</v>
      </c>
      <c r="AU184" s="236" t="s">
        <v>115</v>
      </c>
      <c r="AY184" s="14" t="s">
        <v>138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115</v>
      </c>
      <c r="BK184" s="237">
        <f>ROUND(I184*H184,2)</f>
        <v>0</v>
      </c>
      <c r="BL184" s="14" t="s">
        <v>203</v>
      </c>
      <c r="BM184" s="236" t="s">
        <v>271</v>
      </c>
    </row>
    <row r="185" s="2" customFormat="1" ht="24.15" customHeight="1">
      <c r="A185" s="35"/>
      <c r="B185" s="36"/>
      <c r="C185" s="224" t="s">
        <v>272</v>
      </c>
      <c r="D185" s="224" t="s">
        <v>141</v>
      </c>
      <c r="E185" s="225" t="s">
        <v>273</v>
      </c>
      <c r="F185" s="226" t="s">
        <v>274</v>
      </c>
      <c r="G185" s="227" t="s">
        <v>149</v>
      </c>
      <c r="H185" s="228">
        <v>4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42</v>
      </c>
      <c r="O185" s="88"/>
      <c r="P185" s="234">
        <f>O185*H185</f>
        <v>0</v>
      </c>
      <c r="Q185" s="234">
        <v>0.0035000000000000001</v>
      </c>
      <c r="R185" s="234">
        <f>Q185*H185</f>
        <v>0.014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203</v>
      </c>
      <c r="AT185" s="236" t="s">
        <v>141</v>
      </c>
      <c r="AU185" s="236" t="s">
        <v>115</v>
      </c>
      <c r="AY185" s="14" t="s">
        <v>138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115</v>
      </c>
      <c r="BK185" s="237">
        <f>ROUND(I185*H185,2)</f>
        <v>0</v>
      </c>
      <c r="BL185" s="14" t="s">
        <v>203</v>
      </c>
      <c r="BM185" s="236" t="s">
        <v>275</v>
      </c>
    </row>
    <row r="186" s="2" customFormat="1" ht="24.15" customHeight="1">
      <c r="A186" s="35"/>
      <c r="B186" s="36"/>
      <c r="C186" s="224" t="s">
        <v>276</v>
      </c>
      <c r="D186" s="224" t="s">
        <v>141</v>
      </c>
      <c r="E186" s="225" t="s">
        <v>277</v>
      </c>
      <c r="F186" s="226" t="s">
        <v>278</v>
      </c>
      <c r="G186" s="227" t="s">
        <v>234</v>
      </c>
      <c r="H186" s="228">
        <v>0.025000000000000001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42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203</v>
      </c>
      <c r="AT186" s="236" t="s">
        <v>141</v>
      </c>
      <c r="AU186" s="236" t="s">
        <v>115</v>
      </c>
      <c r="AY186" s="14" t="s">
        <v>138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115</v>
      </c>
      <c r="BK186" s="237">
        <f>ROUND(I186*H186,2)</f>
        <v>0</v>
      </c>
      <c r="BL186" s="14" t="s">
        <v>203</v>
      </c>
      <c r="BM186" s="236" t="s">
        <v>279</v>
      </c>
    </row>
    <row r="187" s="12" customFormat="1" ht="22.8" customHeight="1">
      <c r="A187" s="12"/>
      <c r="B187" s="208"/>
      <c r="C187" s="209"/>
      <c r="D187" s="210" t="s">
        <v>75</v>
      </c>
      <c r="E187" s="222" t="s">
        <v>280</v>
      </c>
      <c r="F187" s="222" t="s">
        <v>281</v>
      </c>
      <c r="G187" s="209"/>
      <c r="H187" s="209"/>
      <c r="I187" s="212"/>
      <c r="J187" s="223">
        <f>BK187</f>
        <v>0</v>
      </c>
      <c r="K187" s="209"/>
      <c r="L187" s="214"/>
      <c r="M187" s="215"/>
      <c r="N187" s="216"/>
      <c r="O187" s="216"/>
      <c r="P187" s="217">
        <f>P188</f>
        <v>0</v>
      </c>
      <c r="Q187" s="216"/>
      <c r="R187" s="217">
        <f>R188</f>
        <v>0</v>
      </c>
      <c r="S187" s="216"/>
      <c r="T187" s="21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9" t="s">
        <v>115</v>
      </c>
      <c r="AT187" s="220" t="s">
        <v>75</v>
      </c>
      <c r="AU187" s="220" t="s">
        <v>81</v>
      </c>
      <c r="AY187" s="219" t="s">
        <v>138</v>
      </c>
      <c r="BK187" s="221">
        <f>BK188</f>
        <v>0</v>
      </c>
    </row>
    <row r="188" s="2" customFormat="1" ht="16.5" customHeight="1">
      <c r="A188" s="35"/>
      <c r="B188" s="36"/>
      <c r="C188" s="224" t="s">
        <v>282</v>
      </c>
      <c r="D188" s="224" t="s">
        <v>141</v>
      </c>
      <c r="E188" s="225" t="s">
        <v>283</v>
      </c>
      <c r="F188" s="226" t="s">
        <v>284</v>
      </c>
      <c r="G188" s="227" t="s">
        <v>285</v>
      </c>
      <c r="H188" s="228">
        <v>1</v>
      </c>
      <c r="I188" s="229"/>
      <c r="J188" s="230">
        <f>ROUND(I188*H188,2)</f>
        <v>0</v>
      </c>
      <c r="K188" s="231"/>
      <c r="L188" s="41"/>
      <c r="M188" s="232" t="s">
        <v>1</v>
      </c>
      <c r="N188" s="233" t="s">
        <v>42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203</v>
      </c>
      <c r="AT188" s="236" t="s">
        <v>141</v>
      </c>
      <c r="AU188" s="236" t="s">
        <v>115</v>
      </c>
      <c r="AY188" s="14" t="s">
        <v>138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115</v>
      </c>
      <c r="BK188" s="237">
        <f>ROUND(I188*H188,2)</f>
        <v>0</v>
      </c>
      <c r="BL188" s="14" t="s">
        <v>203</v>
      </c>
      <c r="BM188" s="236" t="s">
        <v>286</v>
      </c>
    </row>
    <row r="189" s="12" customFormat="1" ht="22.8" customHeight="1">
      <c r="A189" s="12"/>
      <c r="B189" s="208"/>
      <c r="C189" s="209"/>
      <c r="D189" s="210" t="s">
        <v>75</v>
      </c>
      <c r="E189" s="222" t="s">
        <v>287</v>
      </c>
      <c r="F189" s="222" t="s">
        <v>288</v>
      </c>
      <c r="G189" s="209"/>
      <c r="H189" s="209"/>
      <c r="I189" s="212"/>
      <c r="J189" s="223">
        <f>BK189</f>
        <v>0</v>
      </c>
      <c r="K189" s="209"/>
      <c r="L189" s="214"/>
      <c r="M189" s="215"/>
      <c r="N189" s="216"/>
      <c r="O189" s="216"/>
      <c r="P189" s="217">
        <f>P190</f>
        <v>0</v>
      </c>
      <c r="Q189" s="216"/>
      <c r="R189" s="217">
        <f>R190</f>
        <v>0</v>
      </c>
      <c r="S189" s="216"/>
      <c r="T189" s="21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9" t="s">
        <v>115</v>
      </c>
      <c r="AT189" s="220" t="s">
        <v>75</v>
      </c>
      <c r="AU189" s="220" t="s">
        <v>81</v>
      </c>
      <c r="AY189" s="219" t="s">
        <v>138</v>
      </c>
      <c r="BK189" s="221">
        <f>BK190</f>
        <v>0</v>
      </c>
    </row>
    <row r="190" s="2" customFormat="1" ht="16.5" customHeight="1">
      <c r="A190" s="35"/>
      <c r="B190" s="36"/>
      <c r="C190" s="224" t="s">
        <v>289</v>
      </c>
      <c r="D190" s="224" t="s">
        <v>141</v>
      </c>
      <c r="E190" s="225" t="s">
        <v>290</v>
      </c>
      <c r="F190" s="226" t="s">
        <v>291</v>
      </c>
      <c r="G190" s="227" t="s">
        <v>285</v>
      </c>
      <c r="H190" s="228">
        <v>1</v>
      </c>
      <c r="I190" s="229"/>
      <c r="J190" s="230">
        <f>ROUND(I190*H190,2)</f>
        <v>0</v>
      </c>
      <c r="K190" s="231"/>
      <c r="L190" s="41"/>
      <c r="M190" s="232" t="s">
        <v>1</v>
      </c>
      <c r="N190" s="233" t="s">
        <v>42</v>
      </c>
      <c r="O190" s="88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203</v>
      </c>
      <c r="AT190" s="236" t="s">
        <v>141</v>
      </c>
      <c r="AU190" s="236" t="s">
        <v>115</v>
      </c>
      <c r="AY190" s="14" t="s">
        <v>138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115</v>
      </c>
      <c r="BK190" s="237">
        <f>ROUND(I190*H190,2)</f>
        <v>0</v>
      </c>
      <c r="BL190" s="14" t="s">
        <v>203</v>
      </c>
      <c r="BM190" s="236" t="s">
        <v>292</v>
      </c>
    </row>
    <row r="191" s="12" customFormat="1" ht="22.8" customHeight="1">
      <c r="A191" s="12"/>
      <c r="B191" s="208"/>
      <c r="C191" s="209"/>
      <c r="D191" s="210" t="s">
        <v>75</v>
      </c>
      <c r="E191" s="222" t="s">
        <v>293</v>
      </c>
      <c r="F191" s="222" t="s">
        <v>294</v>
      </c>
      <c r="G191" s="209"/>
      <c r="H191" s="209"/>
      <c r="I191" s="212"/>
      <c r="J191" s="223">
        <f>BK191</f>
        <v>0</v>
      </c>
      <c r="K191" s="209"/>
      <c r="L191" s="214"/>
      <c r="M191" s="215"/>
      <c r="N191" s="216"/>
      <c r="O191" s="216"/>
      <c r="P191" s="217">
        <f>SUM(P192:P219)</f>
        <v>0</v>
      </c>
      <c r="Q191" s="216"/>
      <c r="R191" s="217">
        <f>SUM(R192:R219)</f>
        <v>0.16949965190000002</v>
      </c>
      <c r="S191" s="216"/>
      <c r="T191" s="218">
        <f>SUM(T192:T219)</f>
        <v>0.075770000000000004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9" t="s">
        <v>115</v>
      </c>
      <c r="AT191" s="220" t="s">
        <v>75</v>
      </c>
      <c r="AU191" s="220" t="s">
        <v>81</v>
      </c>
      <c r="AY191" s="219" t="s">
        <v>138</v>
      </c>
      <c r="BK191" s="221">
        <f>SUM(BK192:BK219)</f>
        <v>0</v>
      </c>
    </row>
    <row r="192" s="2" customFormat="1" ht="16.5" customHeight="1">
      <c r="A192" s="35"/>
      <c r="B192" s="36"/>
      <c r="C192" s="224" t="s">
        <v>295</v>
      </c>
      <c r="D192" s="224" t="s">
        <v>141</v>
      </c>
      <c r="E192" s="225" t="s">
        <v>296</v>
      </c>
      <c r="F192" s="226" t="s">
        <v>297</v>
      </c>
      <c r="G192" s="227" t="s">
        <v>285</v>
      </c>
      <c r="H192" s="228">
        <v>1</v>
      </c>
      <c r="I192" s="229"/>
      <c r="J192" s="230">
        <f>ROUND(I192*H192,2)</f>
        <v>0</v>
      </c>
      <c r="K192" s="231"/>
      <c r="L192" s="41"/>
      <c r="M192" s="232" t="s">
        <v>1</v>
      </c>
      <c r="N192" s="233" t="s">
        <v>42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0.01933</v>
      </c>
      <c r="T192" s="235">
        <f>S192*H192</f>
        <v>0.01933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203</v>
      </c>
      <c r="AT192" s="236" t="s">
        <v>141</v>
      </c>
      <c r="AU192" s="236" t="s">
        <v>115</v>
      </c>
      <c r="AY192" s="14" t="s">
        <v>138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115</v>
      </c>
      <c r="BK192" s="237">
        <f>ROUND(I192*H192,2)</f>
        <v>0</v>
      </c>
      <c r="BL192" s="14" t="s">
        <v>203</v>
      </c>
      <c r="BM192" s="236" t="s">
        <v>298</v>
      </c>
    </row>
    <row r="193" s="2" customFormat="1" ht="24.15" customHeight="1">
      <c r="A193" s="35"/>
      <c r="B193" s="36"/>
      <c r="C193" s="224" t="s">
        <v>299</v>
      </c>
      <c r="D193" s="224" t="s">
        <v>141</v>
      </c>
      <c r="E193" s="225" t="s">
        <v>300</v>
      </c>
      <c r="F193" s="226" t="s">
        <v>301</v>
      </c>
      <c r="G193" s="227" t="s">
        <v>285</v>
      </c>
      <c r="H193" s="228">
        <v>1</v>
      </c>
      <c r="I193" s="229"/>
      <c r="J193" s="230">
        <f>ROUND(I193*H193,2)</f>
        <v>0</v>
      </c>
      <c r="K193" s="231"/>
      <c r="L193" s="41"/>
      <c r="M193" s="232" t="s">
        <v>1</v>
      </c>
      <c r="N193" s="233" t="s">
        <v>42</v>
      </c>
      <c r="O193" s="88"/>
      <c r="P193" s="234">
        <f>O193*H193</f>
        <v>0</v>
      </c>
      <c r="Q193" s="234">
        <v>0.028937463300000001</v>
      </c>
      <c r="R193" s="234">
        <f>Q193*H193</f>
        <v>0.028937463300000001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203</v>
      </c>
      <c r="AT193" s="236" t="s">
        <v>141</v>
      </c>
      <c r="AU193" s="236" t="s">
        <v>115</v>
      </c>
      <c r="AY193" s="14" t="s">
        <v>138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115</v>
      </c>
      <c r="BK193" s="237">
        <f>ROUND(I193*H193,2)</f>
        <v>0</v>
      </c>
      <c r="BL193" s="14" t="s">
        <v>203</v>
      </c>
      <c r="BM193" s="236" t="s">
        <v>302</v>
      </c>
    </row>
    <row r="194" s="2" customFormat="1" ht="16.5" customHeight="1">
      <c r="A194" s="35"/>
      <c r="B194" s="36"/>
      <c r="C194" s="224" t="s">
        <v>303</v>
      </c>
      <c r="D194" s="224" t="s">
        <v>141</v>
      </c>
      <c r="E194" s="225" t="s">
        <v>304</v>
      </c>
      <c r="F194" s="226" t="s">
        <v>305</v>
      </c>
      <c r="G194" s="227" t="s">
        <v>285</v>
      </c>
      <c r="H194" s="228">
        <v>1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42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0.019460000000000002</v>
      </c>
      <c r="T194" s="235">
        <f>S194*H194</f>
        <v>0.019460000000000002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203</v>
      </c>
      <c r="AT194" s="236" t="s">
        <v>141</v>
      </c>
      <c r="AU194" s="236" t="s">
        <v>115</v>
      </c>
      <c r="AY194" s="14" t="s">
        <v>138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115</v>
      </c>
      <c r="BK194" s="237">
        <f>ROUND(I194*H194,2)</f>
        <v>0</v>
      </c>
      <c r="BL194" s="14" t="s">
        <v>203</v>
      </c>
      <c r="BM194" s="236" t="s">
        <v>306</v>
      </c>
    </row>
    <row r="195" s="2" customFormat="1" ht="24.15" customHeight="1">
      <c r="A195" s="35"/>
      <c r="B195" s="36"/>
      <c r="C195" s="224" t="s">
        <v>307</v>
      </c>
      <c r="D195" s="224" t="s">
        <v>141</v>
      </c>
      <c r="E195" s="225" t="s">
        <v>308</v>
      </c>
      <c r="F195" s="226" t="s">
        <v>309</v>
      </c>
      <c r="G195" s="227" t="s">
        <v>285</v>
      </c>
      <c r="H195" s="228">
        <v>1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42</v>
      </c>
      <c r="O195" s="88"/>
      <c r="P195" s="234">
        <f>O195*H195</f>
        <v>0</v>
      </c>
      <c r="Q195" s="234">
        <v>0.010469276499999999</v>
      </c>
      <c r="R195" s="234">
        <f>Q195*H195</f>
        <v>0.010469276499999999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203</v>
      </c>
      <c r="AT195" s="236" t="s">
        <v>141</v>
      </c>
      <c r="AU195" s="236" t="s">
        <v>115</v>
      </c>
      <c r="AY195" s="14" t="s">
        <v>138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115</v>
      </c>
      <c r="BK195" s="237">
        <f>ROUND(I195*H195,2)</f>
        <v>0</v>
      </c>
      <c r="BL195" s="14" t="s">
        <v>203</v>
      </c>
      <c r="BM195" s="236" t="s">
        <v>310</v>
      </c>
    </row>
    <row r="196" s="2" customFormat="1" ht="21.75" customHeight="1">
      <c r="A196" s="35"/>
      <c r="B196" s="36"/>
      <c r="C196" s="224" t="s">
        <v>311</v>
      </c>
      <c r="D196" s="224" t="s">
        <v>141</v>
      </c>
      <c r="E196" s="225" t="s">
        <v>312</v>
      </c>
      <c r="F196" s="226" t="s">
        <v>313</v>
      </c>
      <c r="G196" s="227" t="s">
        <v>285</v>
      </c>
      <c r="H196" s="228">
        <v>1</v>
      </c>
      <c r="I196" s="229"/>
      <c r="J196" s="230">
        <f>ROUND(I196*H196,2)</f>
        <v>0</v>
      </c>
      <c r="K196" s="231"/>
      <c r="L196" s="41"/>
      <c r="M196" s="232" t="s">
        <v>1</v>
      </c>
      <c r="N196" s="233" t="s">
        <v>42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0.024500000000000001</v>
      </c>
      <c r="T196" s="235">
        <f>S196*H196</f>
        <v>0.024500000000000001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203</v>
      </c>
      <c r="AT196" s="236" t="s">
        <v>141</v>
      </c>
      <c r="AU196" s="236" t="s">
        <v>115</v>
      </c>
      <c r="AY196" s="14" t="s">
        <v>138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115</v>
      </c>
      <c r="BK196" s="237">
        <f>ROUND(I196*H196,2)</f>
        <v>0</v>
      </c>
      <c r="BL196" s="14" t="s">
        <v>203</v>
      </c>
      <c r="BM196" s="236" t="s">
        <v>314</v>
      </c>
    </row>
    <row r="197" s="2" customFormat="1" ht="21.75" customHeight="1">
      <c r="A197" s="35"/>
      <c r="B197" s="36"/>
      <c r="C197" s="224" t="s">
        <v>315</v>
      </c>
      <c r="D197" s="224" t="s">
        <v>141</v>
      </c>
      <c r="E197" s="225" t="s">
        <v>316</v>
      </c>
      <c r="F197" s="226" t="s">
        <v>317</v>
      </c>
      <c r="G197" s="227" t="s">
        <v>285</v>
      </c>
      <c r="H197" s="228">
        <v>1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42</v>
      </c>
      <c r="O197" s="88"/>
      <c r="P197" s="234">
        <f>O197*H197</f>
        <v>0</v>
      </c>
      <c r="Q197" s="234">
        <v>0.042049999999999997</v>
      </c>
      <c r="R197" s="234">
        <f>Q197*H197</f>
        <v>0.042049999999999997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203</v>
      </c>
      <c r="AT197" s="236" t="s">
        <v>141</v>
      </c>
      <c r="AU197" s="236" t="s">
        <v>115</v>
      </c>
      <c r="AY197" s="14" t="s">
        <v>138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115</v>
      </c>
      <c r="BK197" s="237">
        <f>ROUND(I197*H197,2)</f>
        <v>0</v>
      </c>
      <c r="BL197" s="14" t="s">
        <v>203</v>
      </c>
      <c r="BM197" s="236" t="s">
        <v>318</v>
      </c>
    </row>
    <row r="198" s="2" customFormat="1" ht="37.8" customHeight="1">
      <c r="A198" s="35"/>
      <c r="B198" s="36"/>
      <c r="C198" s="224" t="s">
        <v>319</v>
      </c>
      <c r="D198" s="224" t="s">
        <v>141</v>
      </c>
      <c r="E198" s="225" t="s">
        <v>320</v>
      </c>
      <c r="F198" s="226" t="s">
        <v>321</v>
      </c>
      <c r="G198" s="227" t="s">
        <v>285</v>
      </c>
      <c r="H198" s="228">
        <v>1</v>
      </c>
      <c r="I198" s="229"/>
      <c r="J198" s="230">
        <f>ROUND(I198*H198,2)</f>
        <v>0</v>
      </c>
      <c r="K198" s="231"/>
      <c r="L198" s="41"/>
      <c r="M198" s="232" t="s">
        <v>1</v>
      </c>
      <c r="N198" s="233" t="s">
        <v>42</v>
      </c>
      <c r="O198" s="88"/>
      <c r="P198" s="234">
        <f>O198*H198</f>
        <v>0</v>
      </c>
      <c r="Q198" s="234">
        <v>0.032469999999999999</v>
      </c>
      <c r="R198" s="234">
        <f>Q198*H198</f>
        <v>0.032469999999999999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203</v>
      </c>
      <c r="AT198" s="236" t="s">
        <v>141</v>
      </c>
      <c r="AU198" s="236" t="s">
        <v>115</v>
      </c>
      <c r="AY198" s="14" t="s">
        <v>138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115</v>
      </c>
      <c r="BK198" s="237">
        <f>ROUND(I198*H198,2)</f>
        <v>0</v>
      </c>
      <c r="BL198" s="14" t="s">
        <v>203</v>
      </c>
      <c r="BM198" s="236" t="s">
        <v>322</v>
      </c>
    </row>
    <row r="199" s="2" customFormat="1" ht="24.15" customHeight="1">
      <c r="A199" s="35"/>
      <c r="B199" s="36"/>
      <c r="C199" s="224" t="s">
        <v>323</v>
      </c>
      <c r="D199" s="224" t="s">
        <v>141</v>
      </c>
      <c r="E199" s="225" t="s">
        <v>324</v>
      </c>
      <c r="F199" s="226" t="s">
        <v>325</v>
      </c>
      <c r="G199" s="227" t="s">
        <v>285</v>
      </c>
      <c r="H199" s="228">
        <v>1</v>
      </c>
      <c r="I199" s="229"/>
      <c r="J199" s="230">
        <f>ROUND(I199*H199,2)</f>
        <v>0</v>
      </c>
      <c r="K199" s="231"/>
      <c r="L199" s="41"/>
      <c r="M199" s="232" t="s">
        <v>1</v>
      </c>
      <c r="N199" s="233" t="s">
        <v>42</v>
      </c>
      <c r="O199" s="88"/>
      <c r="P199" s="234">
        <f>O199*H199</f>
        <v>0</v>
      </c>
      <c r="Q199" s="234">
        <v>0.0011000000000000001</v>
      </c>
      <c r="R199" s="234">
        <f>Q199*H199</f>
        <v>0.0011000000000000001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145</v>
      </c>
      <c r="AT199" s="236" t="s">
        <v>141</v>
      </c>
      <c r="AU199" s="236" t="s">
        <v>115</v>
      </c>
      <c r="AY199" s="14" t="s">
        <v>138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115</v>
      </c>
      <c r="BK199" s="237">
        <f>ROUND(I199*H199,2)</f>
        <v>0</v>
      </c>
      <c r="BL199" s="14" t="s">
        <v>145</v>
      </c>
      <c r="BM199" s="236" t="s">
        <v>326</v>
      </c>
    </row>
    <row r="200" s="2" customFormat="1" ht="24.15" customHeight="1">
      <c r="A200" s="35"/>
      <c r="B200" s="36"/>
      <c r="C200" s="224" t="s">
        <v>327</v>
      </c>
      <c r="D200" s="224" t="s">
        <v>141</v>
      </c>
      <c r="E200" s="225" t="s">
        <v>328</v>
      </c>
      <c r="F200" s="226" t="s">
        <v>329</v>
      </c>
      <c r="G200" s="227" t="s">
        <v>285</v>
      </c>
      <c r="H200" s="228">
        <v>1</v>
      </c>
      <c r="I200" s="229"/>
      <c r="J200" s="230">
        <f>ROUND(I200*H200,2)</f>
        <v>0</v>
      </c>
      <c r="K200" s="231"/>
      <c r="L200" s="41"/>
      <c r="M200" s="232" t="s">
        <v>1</v>
      </c>
      <c r="N200" s="233" t="s">
        <v>42</v>
      </c>
      <c r="O200" s="88"/>
      <c r="P200" s="234">
        <f>O200*H200</f>
        <v>0</v>
      </c>
      <c r="Q200" s="234">
        <v>0.0015</v>
      </c>
      <c r="R200" s="234">
        <f>Q200*H200</f>
        <v>0.0015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203</v>
      </c>
      <c r="AT200" s="236" t="s">
        <v>141</v>
      </c>
      <c r="AU200" s="236" t="s">
        <v>115</v>
      </c>
      <c r="AY200" s="14" t="s">
        <v>138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115</v>
      </c>
      <c r="BK200" s="237">
        <f>ROUND(I200*H200,2)</f>
        <v>0</v>
      </c>
      <c r="BL200" s="14" t="s">
        <v>203</v>
      </c>
      <c r="BM200" s="236" t="s">
        <v>330</v>
      </c>
    </row>
    <row r="201" s="2" customFormat="1" ht="24.15" customHeight="1">
      <c r="A201" s="35"/>
      <c r="B201" s="36"/>
      <c r="C201" s="224" t="s">
        <v>331</v>
      </c>
      <c r="D201" s="224" t="s">
        <v>141</v>
      </c>
      <c r="E201" s="225" t="s">
        <v>332</v>
      </c>
      <c r="F201" s="226" t="s">
        <v>333</v>
      </c>
      <c r="G201" s="227" t="s">
        <v>285</v>
      </c>
      <c r="H201" s="228">
        <v>1</v>
      </c>
      <c r="I201" s="229"/>
      <c r="J201" s="230">
        <f>ROUND(I201*H201,2)</f>
        <v>0</v>
      </c>
      <c r="K201" s="231"/>
      <c r="L201" s="41"/>
      <c r="M201" s="232" t="s">
        <v>1</v>
      </c>
      <c r="N201" s="233" t="s">
        <v>42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0.0091999999999999998</v>
      </c>
      <c r="T201" s="235">
        <f>S201*H201</f>
        <v>0.0091999999999999998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203</v>
      </c>
      <c r="AT201" s="236" t="s">
        <v>141</v>
      </c>
      <c r="AU201" s="236" t="s">
        <v>115</v>
      </c>
      <c r="AY201" s="14" t="s">
        <v>138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115</v>
      </c>
      <c r="BK201" s="237">
        <f>ROUND(I201*H201,2)</f>
        <v>0</v>
      </c>
      <c r="BL201" s="14" t="s">
        <v>203</v>
      </c>
      <c r="BM201" s="236" t="s">
        <v>334</v>
      </c>
    </row>
    <row r="202" s="2" customFormat="1" ht="16.5" customHeight="1">
      <c r="A202" s="35"/>
      <c r="B202" s="36"/>
      <c r="C202" s="224" t="s">
        <v>335</v>
      </c>
      <c r="D202" s="224" t="s">
        <v>141</v>
      </c>
      <c r="E202" s="225" t="s">
        <v>336</v>
      </c>
      <c r="F202" s="226" t="s">
        <v>337</v>
      </c>
      <c r="G202" s="227" t="s">
        <v>285</v>
      </c>
      <c r="H202" s="228">
        <v>1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42</v>
      </c>
      <c r="O202" s="88"/>
      <c r="P202" s="234">
        <f>O202*H202</f>
        <v>0</v>
      </c>
      <c r="Q202" s="234">
        <v>0.0004347121</v>
      </c>
      <c r="R202" s="234">
        <f>Q202*H202</f>
        <v>0.0004347121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203</v>
      </c>
      <c r="AT202" s="236" t="s">
        <v>141</v>
      </c>
      <c r="AU202" s="236" t="s">
        <v>115</v>
      </c>
      <c r="AY202" s="14" t="s">
        <v>138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115</v>
      </c>
      <c r="BK202" s="237">
        <f>ROUND(I202*H202,2)</f>
        <v>0</v>
      </c>
      <c r="BL202" s="14" t="s">
        <v>203</v>
      </c>
      <c r="BM202" s="236" t="s">
        <v>338</v>
      </c>
    </row>
    <row r="203" s="2" customFormat="1" ht="24.15" customHeight="1">
      <c r="A203" s="35"/>
      <c r="B203" s="36"/>
      <c r="C203" s="238" t="s">
        <v>339</v>
      </c>
      <c r="D203" s="238" t="s">
        <v>179</v>
      </c>
      <c r="E203" s="239" t="s">
        <v>340</v>
      </c>
      <c r="F203" s="240" t="s">
        <v>341</v>
      </c>
      <c r="G203" s="241" t="s">
        <v>144</v>
      </c>
      <c r="H203" s="242">
        <v>1</v>
      </c>
      <c r="I203" s="243"/>
      <c r="J203" s="244">
        <f>ROUND(I203*H203,2)</f>
        <v>0</v>
      </c>
      <c r="K203" s="245"/>
      <c r="L203" s="246"/>
      <c r="M203" s="247" t="s">
        <v>1</v>
      </c>
      <c r="N203" s="248" t="s">
        <v>42</v>
      </c>
      <c r="O203" s="88"/>
      <c r="P203" s="234">
        <f>O203*H203</f>
        <v>0</v>
      </c>
      <c r="Q203" s="234">
        <v>0.0044999999999999997</v>
      </c>
      <c r="R203" s="234">
        <f>Q203*H203</f>
        <v>0.0044999999999999997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282</v>
      </c>
      <c r="AT203" s="236" t="s">
        <v>179</v>
      </c>
      <c r="AU203" s="236" t="s">
        <v>115</v>
      </c>
      <c r="AY203" s="14" t="s">
        <v>138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115</v>
      </c>
      <c r="BK203" s="237">
        <f>ROUND(I203*H203,2)</f>
        <v>0</v>
      </c>
      <c r="BL203" s="14" t="s">
        <v>203</v>
      </c>
      <c r="BM203" s="236" t="s">
        <v>342</v>
      </c>
    </row>
    <row r="204" s="2" customFormat="1" ht="24.15" customHeight="1">
      <c r="A204" s="35"/>
      <c r="B204" s="36"/>
      <c r="C204" s="224" t="s">
        <v>343</v>
      </c>
      <c r="D204" s="224" t="s">
        <v>141</v>
      </c>
      <c r="E204" s="225" t="s">
        <v>344</v>
      </c>
      <c r="F204" s="226" t="s">
        <v>345</v>
      </c>
      <c r="G204" s="227" t="s">
        <v>234</v>
      </c>
      <c r="H204" s="228">
        <v>0.075999999999999998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42</v>
      </c>
      <c r="O204" s="88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203</v>
      </c>
      <c r="AT204" s="236" t="s">
        <v>141</v>
      </c>
      <c r="AU204" s="236" t="s">
        <v>115</v>
      </c>
      <c r="AY204" s="14" t="s">
        <v>138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115</v>
      </c>
      <c r="BK204" s="237">
        <f>ROUND(I204*H204,2)</f>
        <v>0</v>
      </c>
      <c r="BL204" s="14" t="s">
        <v>203</v>
      </c>
      <c r="BM204" s="236" t="s">
        <v>346</v>
      </c>
    </row>
    <row r="205" s="2" customFormat="1" ht="16.5" customHeight="1">
      <c r="A205" s="35"/>
      <c r="B205" s="36"/>
      <c r="C205" s="224" t="s">
        <v>347</v>
      </c>
      <c r="D205" s="224" t="s">
        <v>141</v>
      </c>
      <c r="E205" s="225" t="s">
        <v>348</v>
      </c>
      <c r="F205" s="226" t="s">
        <v>349</v>
      </c>
      <c r="G205" s="227" t="s">
        <v>144</v>
      </c>
      <c r="H205" s="228">
        <v>1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42</v>
      </c>
      <c r="O205" s="88"/>
      <c r="P205" s="234">
        <f>O205*H205</f>
        <v>0</v>
      </c>
      <c r="Q205" s="234">
        <v>0.00198</v>
      </c>
      <c r="R205" s="234">
        <f>Q205*H205</f>
        <v>0.00198</v>
      </c>
      <c r="S205" s="234">
        <v>0</v>
      </c>
      <c r="T205" s="23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203</v>
      </c>
      <c r="AT205" s="236" t="s">
        <v>141</v>
      </c>
      <c r="AU205" s="236" t="s">
        <v>115</v>
      </c>
      <c r="AY205" s="14" t="s">
        <v>138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115</v>
      </c>
      <c r="BK205" s="237">
        <f>ROUND(I205*H205,2)</f>
        <v>0</v>
      </c>
      <c r="BL205" s="14" t="s">
        <v>203</v>
      </c>
      <c r="BM205" s="236" t="s">
        <v>350</v>
      </c>
    </row>
    <row r="206" s="2" customFormat="1" ht="16.5" customHeight="1">
      <c r="A206" s="35"/>
      <c r="B206" s="36"/>
      <c r="C206" s="238" t="s">
        <v>351</v>
      </c>
      <c r="D206" s="238" t="s">
        <v>179</v>
      </c>
      <c r="E206" s="239" t="s">
        <v>352</v>
      </c>
      <c r="F206" s="240" t="s">
        <v>353</v>
      </c>
      <c r="G206" s="241" t="s">
        <v>144</v>
      </c>
      <c r="H206" s="242">
        <v>1</v>
      </c>
      <c r="I206" s="243"/>
      <c r="J206" s="244">
        <f>ROUND(I206*H206,2)</f>
        <v>0</v>
      </c>
      <c r="K206" s="245"/>
      <c r="L206" s="246"/>
      <c r="M206" s="247" t="s">
        <v>1</v>
      </c>
      <c r="N206" s="248" t="s">
        <v>42</v>
      </c>
      <c r="O206" s="88"/>
      <c r="P206" s="234">
        <f>O206*H206</f>
        <v>0</v>
      </c>
      <c r="Q206" s="234">
        <v>0.035999999999999997</v>
      </c>
      <c r="R206" s="234">
        <f>Q206*H206</f>
        <v>0.035999999999999997</v>
      </c>
      <c r="S206" s="234">
        <v>0</v>
      </c>
      <c r="T206" s="23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282</v>
      </c>
      <c r="AT206" s="236" t="s">
        <v>179</v>
      </c>
      <c r="AU206" s="236" t="s">
        <v>115</v>
      </c>
      <c r="AY206" s="14" t="s">
        <v>138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115</v>
      </c>
      <c r="BK206" s="237">
        <f>ROUND(I206*H206,2)</f>
        <v>0</v>
      </c>
      <c r="BL206" s="14" t="s">
        <v>203</v>
      </c>
      <c r="BM206" s="236" t="s">
        <v>354</v>
      </c>
    </row>
    <row r="207" s="2" customFormat="1" ht="24.15" customHeight="1">
      <c r="A207" s="35"/>
      <c r="B207" s="36"/>
      <c r="C207" s="224" t="s">
        <v>355</v>
      </c>
      <c r="D207" s="224" t="s">
        <v>141</v>
      </c>
      <c r="E207" s="225" t="s">
        <v>356</v>
      </c>
      <c r="F207" s="226" t="s">
        <v>357</v>
      </c>
      <c r="G207" s="227" t="s">
        <v>285</v>
      </c>
      <c r="H207" s="228">
        <v>3</v>
      </c>
      <c r="I207" s="229"/>
      <c r="J207" s="230">
        <f>ROUND(I207*H207,2)</f>
        <v>0</v>
      </c>
      <c r="K207" s="231"/>
      <c r="L207" s="41"/>
      <c r="M207" s="232" t="s">
        <v>1</v>
      </c>
      <c r="N207" s="233" t="s">
        <v>42</v>
      </c>
      <c r="O207" s="88"/>
      <c r="P207" s="234">
        <f>O207*H207</f>
        <v>0</v>
      </c>
      <c r="Q207" s="234">
        <v>0.00023913999999999999</v>
      </c>
      <c r="R207" s="234">
        <f>Q207*H207</f>
        <v>0.00071741999999999997</v>
      </c>
      <c r="S207" s="234">
        <v>0</v>
      </c>
      <c r="T207" s="23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203</v>
      </c>
      <c r="AT207" s="236" t="s">
        <v>141</v>
      </c>
      <c r="AU207" s="236" t="s">
        <v>115</v>
      </c>
      <c r="AY207" s="14" t="s">
        <v>138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115</v>
      </c>
      <c r="BK207" s="237">
        <f>ROUND(I207*H207,2)</f>
        <v>0</v>
      </c>
      <c r="BL207" s="14" t="s">
        <v>203</v>
      </c>
      <c r="BM207" s="236" t="s">
        <v>358</v>
      </c>
    </row>
    <row r="208" s="2" customFormat="1" ht="16.5" customHeight="1">
      <c r="A208" s="35"/>
      <c r="B208" s="36"/>
      <c r="C208" s="224" t="s">
        <v>359</v>
      </c>
      <c r="D208" s="224" t="s">
        <v>141</v>
      </c>
      <c r="E208" s="225" t="s">
        <v>360</v>
      </c>
      <c r="F208" s="226" t="s">
        <v>361</v>
      </c>
      <c r="G208" s="227" t="s">
        <v>144</v>
      </c>
      <c r="H208" s="228">
        <v>2</v>
      </c>
      <c r="I208" s="229"/>
      <c r="J208" s="230">
        <f>ROUND(I208*H208,2)</f>
        <v>0</v>
      </c>
      <c r="K208" s="231"/>
      <c r="L208" s="41"/>
      <c r="M208" s="232" t="s">
        <v>1</v>
      </c>
      <c r="N208" s="233" t="s">
        <v>42</v>
      </c>
      <c r="O208" s="88"/>
      <c r="P208" s="234">
        <f>O208*H208</f>
        <v>0</v>
      </c>
      <c r="Q208" s="234">
        <v>0.00109</v>
      </c>
      <c r="R208" s="234">
        <f>Q208*H208</f>
        <v>0.0021800000000000001</v>
      </c>
      <c r="S208" s="234">
        <v>0</v>
      </c>
      <c r="T208" s="23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6" t="s">
        <v>203</v>
      </c>
      <c r="AT208" s="236" t="s">
        <v>141</v>
      </c>
      <c r="AU208" s="236" t="s">
        <v>115</v>
      </c>
      <c r="AY208" s="14" t="s">
        <v>138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4" t="s">
        <v>115</v>
      </c>
      <c r="BK208" s="237">
        <f>ROUND(I208*H208,2)</f>
        <v>0</v>
      </c>
      <c r="BL208" s="14" t="s">
        <v>203</v>
      </c>
      <c r="BM208" s="236" t="s">
        <v>362</v>
      </c>
    </row>
    <row r="209" s="2" customFormat="1" ht="16.5" customHeight="1">
      <c r="A209" s="35"/>
      <c r="B209" s="36"/>
      <c r="C209" s="224" t="s">
        <v>363</v>
      </c>
      <c r="D209" s="224" t="s">
        <v>141</v>
      </c>
      <c r="E209" s="225" t="s">
        <v>364</v>
      </c>
      <c r="F209" s="226" t="s">
        <v>365</v>
      </c>
      <c r="G209" s="227" t="s">
        <v>285</v>
      </c>
      <c r="H209" s="228">
        <v>1</v>
      </c>
      <c r="I209" s="229"/>
      <c r="J209" s="230">
        <f>ROUND(I209*H209,2)</f>
        <v>0</v>
      </c>
      <c r="K209" s="231"/>
      <c r="L209" s="41"/>
      <c r="M209" s="232" t="s">
        <v>1</v>
      </c>
      <c r="N209" s="233" t="s">
        <v>42</v>
      </c>
      <c r="O209" s="88"/>
      <c r="P209" s="234">
        <f>O209*H209</f>
        <v>0</v>
      </c>
      <c r="Q209" s="234">
        <v>0</v>
      </c>
      <c r="R209" s="234">
        <f>Q209*H209</f>
        <v>0</v>
      </c>
      <c r="S209" s="234">
        <v>0.00156</v>
      </c>
      <c r="T209" s="235">
        <f>S209*H209</f>
        <v>0.00156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203</v>
      </c>
      <c r="AT209" s="236" t="s">
        <v>141</v>
      </c>
      <c r="AU209" s="236" t="s">
        <v>115</v>
      </c>
      <c r="AY209" s="14" t="s">
        <v>138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115</v>
      </c>
      <c r="BK209" s="237">
        <f>ROUND(I209*H209,2)</f>
        <v>0</v>
      </c>
      <c r="BL209" s="14" t="s">
        <v>203</v>
      </c>
      <c r="BM209" s="236" t="s">
        <v>366</v>
      </c>
    </row>
    <row r="210" s="2" customFormat="1" ht="16.5" customHeight="1">
      <c r="A210" s="35"/>
      <c r="B210" s="36"/>
      <c r="C210" s="224" t="s">
        <v>367</v>
      </c>
      <c r="D210" s="224" t="s">
        <v>141</v>
      </c>
      <c r="E210" s="225" t="s">
        <v>368</v>
      </c>
      <c r="F210" s="226" t="s">
        <v>369</v>
      </c>
      <c r="G210" s="227" t="s">
        <v>285</v>
      </c>
      <c r="H210" s="228">
        <v>2</v>
      </c>
      <c r="I210" s="229"/>
      <c r="J210" s="230">
        <f>ROUND(I210*H210,2)</f>
        <v>0</v>
      </c>
      <c r="K210" s="231"/>
      <c r="L210" s="41"/>
      <c r="M210" s="232" t="s">
        <v>1</v>
      </c>
      <c r="N210" s="233" t="s">
        <v>42</v>
      </c>
      <c r="O210" s="88"/>
      <c r="P210" s="234">
        <f>O210*H210</f>
        <v>0</v>
      </c>
      <c r="Q210" s="234">
        <v>0</v>
      </c>
      <c r="R210" s="234">
        <f>Q210*H210</f>
        <v>0</v>
      </c>
      <c r="S210" s="234">
        <v>0.00085999999999999998</v>
      </c>
      <c r="T210" s="235">
        <f>S210*H210</f>
        <v>0.00172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203</v>
      </c>
      <c r="AT210" s="236" t="s">
        <v>141</v>
      </c>
      <c r="AU210" s="236" t="s">
        <v>115</v>
      </c>
      <c r="AY210" s="14" t="s">
        <v>138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115</v>
      </c>
      <c r="BK210" s="237">
        <f>ROUND(I210*H210,2)</f>
        <v>0</v>
      </c>
      <c r="BL210" s="14" t="s">
        <v>203</v>
      </c>
      <c r="BM210" s="236" t="s">
        <v>370</v>
      </c>
    </row>
    <row r="211" s="2" customFormat="1" ht="24.15" customHeight="1">
      <c r="A211" s="35"/>
      <c r="B211" s="36"/>
      <c r="C211" s="224" t="s">
        <v>371</v>
      </c>
      <c r="D211" s="224" t="s">
        <v>141</v>
      </c>
      <c r="E211" s="225" t="s">
        <v>372</v>
      </c>
      <c r="F211" s="226" t="s">
        <v>373</v>
      </c>
      <c r="G211" s="227" t="s">
        <v>285</v>
      </c>
      <c r="H211" s="228">
        <v>1</v>
      </c>
      <c r="I211" s="229"/>
      <c r="J211" s="230">
        <f>ROUND(I211*H211,2)</f>
        <v>0</v>
      </c>
      <c r="K211" s="231"/>
      <c r="L211" s="41"/>
      <c r="M211" s="232" t="s">
        <v>1</v>
      </c>
      <c r="N211" s="233" t="s">
        <v>42</v>
      </c>
      <c r="O211" s="88"/>
      <c r="P211" s="234">
        <f>O211*H211</f>
        <v>0</v>
      </c>
      <c r="Q211" s="234">
        <v>0.0017191400000000001</v>
      </c>
      <c r="R211" s="234">
        <f>Q211*H211</f>
        <v>0.0017191400000000001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6" t="s">
        <v>203</v>
      </c>
      <c r="AT211" s="236" t="s">
        <v>141</v>
      </c>
      <c r="AU211" s="236" t="s">
        <v>115</v>
      </c>
      <c r="AY211" s="14" t="s">
        <v>138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4" t="s">
        <v>115</v>
      </c>
      <c r="BK211" s="237">
        <f>ROUND(I211*H211,2)</f>
        <v>0</v>
      </c>
      <c r="BL211" s="14" t="s">
        <v>203</v>
      </c>
      <c r="BM211" s="236" t="s">
        <v>374</v>
      </c>
    </row>
    <row r="212" s="2" customFormat="1" ht="21.75" customHeight="1">
      <c r="A212" s="35"/>
      <c r="B212" s="36"/>
      <c r="C212" s="224" t="s">
        <v>375</v>
      </c>
      <c r="D212" s="224" t="s">
        <v>141</v>
      </c>
      <c r="E212" s="225" t="s">
        <v>376</v>
      </c>
      <c r="F212" s="226" t="s">
        <v>377</v>
      </c>
      <c r="G212" s="227" t="s">
        <v>285</v>
      </c>
      <c r="H212" s="228">
        <v>1</v>
      </c>
      <c r="I212" s="229"/>
      <c r="J212" s="230">
        <f>ROUND(I212*H212,2)</f>
        <v>0</v>
      </c>
      <c r="K212" s="231"/>
      <c r="L212" s="41"/>
      <c r="M212" s="232" t="s">
        <v>1</v>
      </c>
      <c r="N212" s="233" t="s">
        <v>42</v>
      </c>
      <c r="O212" s="88"/>
      <c r="P212" s="234">
        <f>O212*H212</f>
        <v>0</v>
      </c>
      <c r="Q212" s="234">
        <v>0.0018</v>
      </c>
      <c r="R212" s="234">
        <f>Q212*H212</f>
        <v>0.0018</v>
      </c>
      <c r="S212" s="234">
        <v>0</v>
      </c>
      <c r="T212" s="23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203</v>
      </c>
      <c r="AT212" s="236" t="s">
        <v>141</v>
      </c>
      <c r="AU212" s="236" t="s">
        <v>115</v>
      </c>
      <c r="AY212" s="14" t="s">
        <v>138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115</v>
      </c>
      <c r="BK212" s="237">
        <f>ROUND(I212*H212,2)</f>
        <v>0</v>
      </c>
      <c r="BL212" s="14" t="s">
        <v>203</v>
      </c>
      <c r="BM212" s="236" t="s">
        <v>378</v>
      </c>
    </row>
    <row r="213" s="2" customFormat="1" ht="16.5" customHeight="1">
      <c r="A213" s="35"/>
      <c r="B213" s="36"/>
      <c r="C213" s="224" t="s">
        <v>379</v>
      </c>
      <c r="D213" s="224" t="s">
        <v>141</v>
      </c>
      <c r="E213" s="225" t="s">
        <v>380</v>
      </c>
      <c r="F213" s="226" t="s">
        <v>381</v>
      </c>
      <c r="G213" s="227" t="s">
        <v>285</v>
      </c>
      <c r="H213" s="228">
        <v>1</v>
      </c>
      <c r="I213" s="229"/>
      <c r="J213" s="230">
        <f>ROUND(I213*H213,2)</f>
        <v>0</v>
      </c>
      <c r="K213" s="231"/>
      <c r="L213" s="41"/>
      <c r="M213" s="232" t="s">
        <v>1</v>
      </c>
      <c r="N213" s="233" t="s">
        <v>42</v>
      </c>
      <c r="O213" s="88"/>
      <c r="P213" s="234">
        <f>O213*H213</f>
        <v>0</v>
      </c>
      <c r="Q213" s="234">
        <v>0.00183914</v>
      </c>
      <c r="R213" s="234">
        <f>Q213*H213</f>
        <v>0.00183914</v>
      </c>
      <c r="S213" s="234">
        <v>0</v>
      </c>
      <c r="T213" s="23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203</v>
      </c>
      <c r="AT213" s="236" t="s">
        <v>141</v>
      </c>
      <c r="AU213" s="236" t="s">
        <v>115</v>
      </c>
      <c r="AY213" s="14" t="s">
        <v>138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115</v>
      </c>
      <c r="BK213" s="237">
        <f>ROUND(I213*H213,2)</f>
        <v>0</v>
      </c>
      <c r="BL213" s="14" t="s">
        <v>203</v>
      </c>
      <c r="BM213" s="236" t="s">
        <v>382</v>
      </c>
    </row>
    <row r="214" s="2" customFormat="1" ht="16.5" customHeight="1">
      <c r="A214" s="35"/>
      <c r="B214" s="36"/>
      <c r="C214" s="238" t="s">
        <v>383</v>
      </c>
      <c r="D214" s="238" t="s">
        <v>179</v>
      </c>
      <c r="E214" s="239" t="s">
        <v>283</v>
      </c>
      <c r="F214" s="240" t="s">
        <v>384</v>
      </c>
      <c r="G214" s="241" t="s">
        <v>285</v>
      </c>
      <c r="H214" s="242">
        <v>1</v>
      </c>
      <c r="I214" s="243"/>
      <c r="J214" s="244">
        <f>ROUND(I214*H214,2)</f>
        <v>0</v>
      </c>
      <c r="K214" s="245"/>
      <c r="L214" s="246"/>
      <c r="M214" s="247" t="s">
        <v>1</v>
      </c>
      <c r="N214" s="248" t="s">
        <v>42</v>
      </c>
      <c r="O214" s="88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6" t="s">
        <v>282</v>
      </c>
      <c r="AT214" s="236" t="s">
        <v>179</v>
      </c>
      <c r="AU214" s="236" t="s">
        <v>115</v>
      </c>
      <c r="AY214" s="14" t="s">
        <v>138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4" t="s">
        <v>115</v>
      </c>
      <c r="BK214" s="237">
        <f>ROUND(I214*H214,2)</f>
        <v>0</v>
      </c>
      <c r="BL214" s="14" t="s">
        <v>203</v>
      </c>
      <c r="BM214" s="236" t="s">
        <v>385</v>
      </c>
    </row>
    <row r="215" s="2" customFormat="1" ht="16.5" customHeight="1">
      <c r="A215" s="35"/>
      <c r="B215" s="36"/>
      <c r="C215" s="224" t="s">
        <v>386</v>
      </c>
      <c r="D215" s="224" t="s">
        <v>141</v>
      </c>
      <c r="E215" s="225" t="s">
        <v>387</v>
      </c>
      <c r="F215" s="226" t="s">
        <v>388</v>
      </c>
      <c r="G215" s="227" t="s">
        <v>144</v>
      </c>
      <c r="H215" s="228">
        <v>1</v>
      </c>
      <c r="I215" s="229"/>
      <c r="J215" s="230">
        <f>ROUND(I215*H215,2)</f>
        <v>0</v>
      </c>
      <c r="K215" s="231"/>
      <c r="L215" s="41"/>
      <c r="M215" s="232" t="s">
        <v>1</v>
      </c>
      <c r="N215" s="233" t="s">
        <v>42</v>
      </c>
      <c r="O215" s="88"/>
      <c r="P215" s="234">
        <f>O215*H215</f>
        <v>0</v>
      </c>
      <c r="Q215" s="234">
        <v>0.00036000000000000002</v>
      </c>
      <c r="R215" s="234">
        <f>Q215*H215</f>
        <v>0.00036000000000000002</v>
      </c>
      <c r="S215" s="234">
        <v>0</v>
      </c>
      <c r="T215" s="23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203</v>
      </c>
      <c r="AT215" s="236" t="s">
        <v>141</v>
      </c>
      <c r="AU215" s="236" t="s">
        <v>115</v>
      </c>
      <c r="AY215" s="14" t="s">
        <v>138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115</v>
      </c>
      <c r="BK215" s="237">
        <f>ROUND(I215*H215,2)</f>
        <v>0</v>
      </c>
      <c r="BL215" s="14" t="s">
        <v>203</v>
      </c>
      <c r="BM215" s="236" t="s">
        <v>389</v>
      </c>
    </row>
    <row r="216" s="2" customFormat="1" ht="16.5" customHeight="1">
      <c r="A216" s="35"/>
      <c r="B216" s="36"/>
      <c r="C216" s="224" t="s">
        <v>390</v>
      </c>
      <c r="D216" s="224" t="s">
        <v>141</v>
      </c>
      <c r="E216" s="225" t="s">
        <v>391</v>
      </c>
      <c r="F216" s="226" t="s">
        <v>392</v>
      </c>
      <c r="G216" s="227" t="s">
        <v>144</v>
      </c>
      <c r="H216" s="228">
        <v>1</v>
      </c>
      <c r="I216" s="229"/>
      <c r="J216" s="230">
        <f>ROUND(I216*H216,2)</f>
        <v>0</v>
      </c>
      <c r="K216" s="231"/>
      <c r="L216" s="41"/>
      <c r="M216" s="232" t="s">
        <v>1</v>
      </c>
      <c r="N216" s="233" t="s">
        <v>42</v>
      </c>
      <c r="O216" s="88"/>
      <c r="P216" s="234">
        <f>O216*H216</f>
        <v>0</v>
      </c>
      <c r="Q216" s="234">
        <v>0.00022499999999999999</v>
      </c>
      <c r="R216" s="234">
        <f>Q216*H216</f>
        <v>0.00022499999999999999</v>
      </c>
      <c r="S216" s="234">
        <v>0</v>
      </c>
      <c r="T216" s="23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203</v>
      </c>
      <c r="AT216" s="236" t="s">
        <v>141</v>
      </c>
      <c r="AU216" s="236" t="s">
        <v>115</v>
      </c>
      <c r="AY216" s="14" t="s">
        <v>138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115</v>
      </c>
      <c r="BK216" s="237">
        <f>ROUND(I216*H216,2)</f>
        <v>0</v>
      </c>
      <c r="BL216" s="14" t="s">
        <v>203</v>
      </c>
      <c r="BM216" s="236" t="s">
        <v>393</v>
      </c>
    </row>
    <row r="217" s="2" customFormat="1" ht="24.15" customHeight="1">
      <c r="A217" s="35"/>
      <c r="B217" s="36"/>
      <c r="C217" s="224" t="s">
        <v>394</v>
      </c>
      <c r="D217" s="224" t="s">
        <v>141</v>
      </c>
      <c r="E217" s="225" t="s">
        <v>395</v>
      </c>
      <c r="F217" s="226" t="s">
        <v>396</v>
      </c>
      <c r="G217" s="227" t="s">
        <v>144</v>
      </c>
      <c r="H217" s="228">
        <v>1</v>
      </c>
      <c r="I217" s="229"/>
      <c r="J217" s="230">
        <f>ROUND(I217*H217,2)</f>
        <v>0</v>
      </c>
      <c r="K217" s="231"/>
      <c r="L217" s="41"/>
      <c r="M217" s="232" t="s">
        <v>1</v>
      </c>
      <c r="N217" s="233" t="s">
        <v>42</v>
      </c>
      <c r="O217" s="88"/>
      <c r="P217" s="234">
        <f>O217*H217</f>
        <v>0</v>
      </c>
      <c r="Q217" s="234">
        <v>0.00046749999999999998</v>
      </c>
      <c r="R217" s="234">
        <f>Q217*H217</f>
        <v>0.00046749999999999998</v>
      </c>
      <c r="S217" s="234">
        <v>0</v>
      </c>
      <c r="T217" s="23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6" t="s">
        <v>203</v>
      </c>
      <c r="AT217" s="236" t="s">
        <v>141</v>
      </c>
      <c r="AU217" s="236" t="s">
        <v>115</v>
      </c>
      <c r="AY217" s="14" t="s">
        <v>138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4" t="s">
        <v>115</v>
      </c>
      <c r="BK217" s="237">
        <f>ROUND(I217*H217,2)</f>
        <v>0</v>
      </c>
      <c r="BL217" s="14" t="s">
        <v>203</v>
      </c>
      <c r="BM217" s="236" t="s">
        <v>397</v>
      </c>
    </row>
    <row r="218" s="2" customFormat="1" ht="24.15" customHeight="1">
      <c r="A218" s="35"/>
      <c r="B218" s="36"/>
      <c r="C218" s="224" t="s">
        <v>398</v>
      </c>
      <c r="D218" s="224" t="s">
        <v>141</v>
      </c>
      <c r="E218" s="225" t="s">
        <v>399</v>
      </c>
      <c r="F218" s="226" t="s">
        <v>400</v>
      </c>
      <c r="G218" s="227" t="s">
        <v>144</v>
      </c>
      <c r="H218" s="228">
        <v>1</v>
      </c>
      <c r="I218" s="229"/>
      <c r="J218" s="230">
        <f>ROUND(I218*H218,2)</f>
        <v>0</v>
      </c>
      <c r="K218" s="231"/>
      <c r="L218" s="41"/>
      <c r="M218" s="232" t="s">
        <v>1</v>
      </c>
      <c r="N218" s="233" t="s">
        <v>42</v>
      </c>
      <c r="O218" s="88"/>
      <c r="P218" s="234">
        <f>O218*H218</f>
        <v>0</v>
      </c>
      <c r="Q218" s="234">
        <v>0.00075000000000000002</v>
      </c>
      <c r="R218" s="234">
        <f>Q218*H218</f>
        <v>0.00075000000000000002</v>
      </c>
      <c r="S218" s="234">
        <v>0</v>
      </c>
      <c r="T218" s="23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203</v>
      </c>
      <c r="AT218" s="236" t="s">
        <v>141</v>
      </c>
      <c r="AU218" s="236" t="s">
        <v>115</v>
      </c>
      <c r="AY218" s="14" t="s">
        <v>138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115</v>
      </c>
      <c r="BK218" s="237">
        <f>ROUND(I218*H218,2)</f>
        <v>0</v>
      </c>
      <c r="BL218" s="14" t="s">
        <v>203</v>
      </c>
      <c r="BM218" s="236" t="s">
        <v>401</v>
      </c>
    </row>
    <row r="219" s="2" customFormat="1" ht="24.15" customHeight="1">
      <c r="A219" s="35"/>
      <c r="B219" s="36"/>
      <c r="C219" s="224" t="s">
        <v>402</v>
      </c>
      <c r="D219" s="224" t="s">
        <v>141</v>
      </c>
      <c r="E219" s="225" t="s">
        <v>403</v>
      </c>
      <c r="F219" s="226" t="s">
        <v>404</v>
      </c>
      <c r="G219" s="227" t="s">
        <v>234</v>
      </c>
      <c r="H219" s="228">
        <v>0.16800000000000001</v>
      </c>
      <c r="I219" s="229"/>
      <c r="J219" s="230">
        <f>ROUND(I219*H219,2)</f>
        <v>0</v>
      </c>
      <c r="K219" s="231"/>
      <c r="L219" s="41"/>
      <c r="M219" s="232" t="s">
        <v>1</v>
      </c>
      <c r="N219" s="233" t="s">
        <v>42</v>
      </c>
      <c r="O219" s="88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6" t="s">
        <v>203</v>
      </c>
      <c r="AT219" s="236" t="s">
        <v>141</v>
      </c>
      <c r="AU219" s="236" t="s">
        <v>115</v>
      </c>
      <c r="AY219" s="14" t="s">
        <v>138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4" t="s">
        <v>115</v>
      </c>
      <c r="BK219" s="237">
        <f>ROUND(I219*H219,2)</f>
        <v>0</v>
      </c>
      <c r="BL219" s="14" t="s">
        <v>203</v>
      </c>
      <c r="BM219" s="236" t="s">
        <v>405</v>
      </c>
    </row>
    <row r="220" s="12" customFormat="1" ht="22.8" customHeight="1">
      <c r="A220" s="12"/>
      <c r="B220" s="208"/>
      <c r="C220" s="209"/>
      <c r="D220" s="210" t="s">
        <v>75</v>
      </c>
      <c r="E220" s="222" t="s">
        <v>406</v>
      </c>
      <c r="F220" s="222" t="s">
        <v>407</v>
      </c>
      <c r="G220" s="209"/>
      <c r="H220" s="209"/>
      <c r="I220" s="212"/>
      <c r="J220" s="223">
        <f>BK220</f>
        <v>0</v>
      </c>
      <c r="K220" s="209"/>
      <c r="L220" s="214"/>
      <c r="M220" s="215"/>
      <c r="N220" s="216"/>
      <c r="O220" s="216"/>
      <c r="P220" s="217">
        <f>SUM(P221:P222)</f>
        <v>0</v>
      </c>
      <c r="Q220" s="216"/>
      <c r="R220" s="217">
        <f>SUM(R221:R222)</f>
        <v>0</v>
      </c>
      <c r="S220" s="216"/>
      <c r="T220" s="218">
        <f>SUM(T221:T222)</f>
        <v>0.00089999999999999998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9" t="s">
        <v>115</v>
      </c>
      <c r="AT220" s="220" t="s">
        <v>75</v>
      </c>
      <c r="AU220" s="220" t="s">
        <v>81</v>
      </c>
      <c r="AY220" s="219" t="s">
        <v>138</v>
      </c>
      <c r="BK220" s="221">
        <f>SUM(BK221:BK222)</f>
        <v>0</v>
      </c>
    </row>
    <row r="221" s="2" customFormat="1" ht="21.75" customHeight="1">
      <c r="A221" s="35"/>
      <c r="B221" s="36"/>
      <c r="C221" s="224" t="s">
        <v>408</v>
      </c>
      <c r="D221" s="224" t="s">
        <v>141</v>
      </c>
      <c r="E221" s="225" t="s">
        <v>409</v>
      </c>
      <c r="F221" s="226" t="s">
        <v>410</v>
      </c>
      <c r="G221" s="227" t="s">
        <v>144</v>
      </c>
      <c r="H221" s="228">
        <v>2</v>
      </c>
      <c r="I221" s="229"/>
      <c r="J221" s="230">
        <f>ROUND(I221*H221,2)</f>
        <v>0</v>
      </c>
      <c r="K221" s="231"/>
      <c r="L221" s="41"/>
      <c r="M221" s="232" t="s">
        <v>1</v>
      </c>
      <c r="N221" s="233" t="s">
        <v>42</v>
      </c>
      <c r="O221" s="88"/>
      <c r="P221" s="234">
        <f>O221*H221</f>
        <v>0</v>
      </c>
      <c r="Q221" s="234">
        <v>0</v>
      </c>
      <c r="R221" s="234">
        <f>Q221*H221</f>
        <v>0</v>
      </c>
      <c r="S221" s="234">
        <v>0.00044999999999999999</v>
      </c>
      <c r="T221" s="235">
        <f>S221*H221</f>
        <v>0.00089999999999999998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203</v>
      </c>
      <c r="AT221" s="236" t="s">
        <v>141</v>
      </c>
      <c r="AU221" s="236" t="s">
        <v>115</v>
      </c>
      <c r="AY221" s="14" t="s">
        <v>138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115</v>
      </c>
      <c r="BK221" s="237">
        <f>ROUND(I221*H221,2)</f>
        <v>0</v>
      </c>
      <c r="BL221" s="14" t="s">
        <v>203</v>
      </c>
      <c r="BM221" s="236" t="s">
        <v>411</v>
      </c>
    </row>
    <row r="222" s="2" customFormat="1" ht="24.15" customHeight="1">
      <c r="A222" s="35"/>
      <c r="B222" s="36"/>
      <c r="C222" s="224" t="s">
        <v>412</v>
      </c>
      <c r="D222" s="224" t="s">
        <v>141</v>
      </c>
      <c r="E222" s="225" t="s">
        <v>413</v>
      </c>
      <c r="F222" s="226" t="s">
        <v>414</v>
      </c>
      <c r="G222" s="227" t="s">
        <v>144</v>
      </c>
      <c r="H222" s="228">
        <v>2</v>
      </c>
      <c r="I222" s="229"/>
      <c r="J222" s="230">
        <f>ROUND(I222*H222,2)</f>
        <v>0</v>
      </c>
      <c r="K222" s="231"/>
      <c r="L222" s="41"/>
      <c r="M222" s="232" t="s">
        <v>1</v>
      </c>
      <c r="N222" s="233" t="s">
        <v>42</v>
      </c>
      <c r="O222" s="88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6" t="s">
        <v>203</v>
      </c>
      <c r="AT222" s="236" t="s">
        <v>141</v>
      </c>
      <c r="AU222" s="236" t="s">
        <v>115</v>
      </c>
      <c r="AY222" s="14" t="s">
        <v>138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4" t="s">
        <v>115</v>
      </c>
      <c r="BK222" s="237">
        <f>ROUND(I222*H222,2)</f>
        <v>0</v>
      </c>
      <c r="BL222" s="14" t="s">
        <v>203</v>
      </c>
      <c r="BM222" s="236" t="s">
        <v>415</v>
      </c>
    </row>
    <row r="223" s="12" customFormat="1" ht="22.8" customHeight="1">
      <c r="A223" s="12"/>
      <c r="B223" s="208"/>
      <c r="C223" s="209"/>
      <c r="D223" s="210" t="s">
        <v>75</v>
      </c>
      <c r="E223" s="222" t="s">
        <v>416</v>
      </c>
      <c r="F223" s="222" t="s">
        <v>417</v>
      </c>
      <c r="G223" s="209"/>
      <c r="H223" s="209"/>
      <c r="I223" s="212"/>
      <c r="J223" s="223">
        <f>BK223</f>
        <v>0</v>
      </c>
      <c r="K223" s="209"/>
      <c r="L223" s="214"/>
      <c r="M223" s="215"/>
      <c r="N223" s="216"/>
      <c r="O223" s="216"/>
      <c r="P223" s="217">
        <f>SUM(P224:P225)</f>
        <v>0</v>
      </c>
      <c r="Q223" s="216"/>
      <c r="R223" s="217">
        <f>SUM(R224:R225)</f>
        <v>0.039300000000000002</v>
      </c>
      <c r="S223" s="216"/>
      <c r="T223" s="218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9" t="s">
        <v>115</v>
      </c>
      <c r="AT223" s="220" t="s">
        <v>75</v>
      </c>
      <c r="AU223" s="220" t="s">
        <v>81</v>
      </c>
      <c r="AY223" s="219" t="s">
        <v>138</v>
      </c>
      <c r="BK223" s="221">
        <f>SUM(BK224:BK225)</f>
        <v>0</v>
      </c>
    </row>
    <row r="224" s="2" customFormat="1" ht="44.25" customHeight="1">
      <c r="A224" s="35"/>
      <c r="B224" s="36"/>
      <c r="C224" s="224" t="s">
        <v>418</v>
      </c>
      <c r="D224" s="224" t="s">
        <v>141</v>
      </c>
      <c r="E224" s="225" t="s">
        <v>419</v>
      </c>
      <c r="F224" s="226" t="s">
        <v>420</v>
      </c>
      <c r="G224" s="227" t="s">
        <v>144</v>
      </c>
      <c r="H224" s="228">
        <v>1</v>
      </c>
      <c r="I224" s="229"/>
      <c r="J224" s="230">
        <f>ROUND(I224*H224,2)</f>
        <v>0</v>
      </c>
      <c r="K224" s="231"/>
      <c r="L224" s="41"/>
      <c r="M224" s="232" t="s">
        <v>1</v>
      </c>
      <c r="N224" s="233" t="s">
        <v>42</v>
      </c>
      <c r="O224" s="88"/>
      <c r="P224" s="234">
        <f>O224*H224</f>
        <v>0</v>
      </c>
      <c r="Q224" s="234">
        <v>0.039300000000000002</v>
      </c>
      <c r="R224" s="234">
        <f>Q224*H224</f>
        <v>0.039300000000000002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203</v>
      </c>
      <c r="AT224" s="236" t="s">
        <v>141</v>
      </c>
      <c r="AU224" s="236" t="s">
        <v>115</v>
      </c>
      <c r="AY224" s="14" t="s">
        <v>138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115</v>
      </c>
      <c r="BK224" s="237">
        <f>ROUND(I224*H224,2)</f>
        <v>0</v>
      </c>
      <c r="BL224" s="14" t="s">
        <v>203</v>
      </c>
      <c r="BM224" s="236" t="s">
        <v>421</v>
      </c>
    </row>
    <row r="225" s="2" customFormat="1" ht="24.15" customHeight="1">
      <c r="A225" s="35"/>
      <c r="B225" s="36"/>
      <c r="C225" s="224" t="s">
        <v>422</v>
      </c>
      <c r="D225" s="224" t="s">
        <v>141</v>
      </c>
      <c r="E225" s="225" t="s">
        <v>423</v>
      </c>
      <c r="F225" s="226" t="s">
        <v>424</v>
      </c>
      <c r="G225" s="227" t="s">
        <v>234</v>
      </c>
      <c r="H225" s="228">
        <v>0.039</v>
      </c>
      <c r="I225" s="229"/>
      <c r="J225" s="230">
        <f>ROUND(I225*H225,2)</f>
        <v>0</v>
      </c>
      <c r="K225" s="231"/>
      <c r="L225" s="41"/>
      <c r="M225" s="232" t="s">
        <v>1</v>
      </c>
      <c r="N225" s="233" t="s">
        <v>42</v>
      </c>
      <c r="O225" s="88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203</v>
      </c>
      <c r="AT225" s="236" t="s">
        <v>141</v>
      </c>
      <c r="AU225" s="236" t="s">
        <v>115</v>
      </c>
      <c r="AY225" s="14" t="s">
        <v>138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115</v>
      </c>
      <c r="BK225" s="237">
        <f>ROUND(I225*H225,2)</f>
        <v>0</v>
      </c>
      <c r="BL225" s="14" t="s">
        <v>203</v>
      </c>
      <c r="BM225" s="236" t="s">
        <v>425</v>
      </c>
    </row>
    <row r="226" s="12" customFormat="1" ht="22.8" customHeight="1">
      <c r="A226" s="12"/>
      <c r="B226" s="208"/>
      <c r="C226" s="209"/>
      <c r="D226" s="210" t="s">
        <v>75</v>
      </c>
      <c r="E226" s="222" t="s">
        <v>426</v>
      </c>
      <c r="F226" s="222" t="s">
        <v>427</v>
      </c>
      <c r="G226" s="209"/>
      <c r="H226" s="209"/>
      <c r="I226" s="212"/>
      <c r="J226" s="223">
        <f>BK226</f>
        <v>0</v>
      </c>
      <c r="K226" s="209"/>
      <c r="L226" s="214"/>
      <c r="M226" s="215"/>
      <c r="N226" s="216"/>
      <c r="O226" s="216"/>
      <c r="P226" s="217">
        <f>P227</f>
        <v>0</v>
      </c>
      <c r="Q226" s="216"/>
      <c r="R226" s="217">
        <f>R227</f>
        <v>0</v>
      </c>
      <c r="S226" s="216"/>
      <c r="T226" s="218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9" t="s">
        <v>115</v>
      </c>
      <c r="AT226" s="220" t="s">
        <v>75</v>
      </c>
      <c r="AU226" s="220" t="s">
        <v>81</v>
      </c>
      <c r="AY226" s="219" t="s">
        <v>138</v>
      </c>
      <c r="BK226" s="221">
        <f>BK227</f>
        <v>0</v>
      </c>
    </row>
    <row r="227" s="2" customFormat="1" ht="16.5" customHeight="1">
      <c r="A227" s="35"/>
      <c r="B227" s="36"/>
      <c r="C227" s="224" t="s">
        <v>428</v>
      </c>
      <c r="D227" s="224" t="s">
        <v>141</v>
      </c>
      <c r="E227" s="225" t="s">
        <v>429</v>
      </c>
      <c r="F227" s="226" t="s">
        <v>430</v>
      </c>
      <c r="G227" s="227" t="s">
        <v>285</v>
      </c>
      <c r="H227" s="228">
        <v>1</v>
      </c>
      <c r="I227" s="229"/>
      <c r="J227" s="230">
        <f>ROUND(I227*H227,2)</f>
        <v>0</v>
      </c>
      <c r="K227" s="231"/>
      <c r="L227" s="41"/>
      <c r="M227" s="232" t="s">
        <v>1</v>
      </c>
      <c r="N227" s="233" t="s">
        <v>42</v>
      </c>
      <c r="O227" s="88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203</v>
      </c>
      <c r="AT227" s="236" t="s">
        <v>141</v>
      </c>
      <c r="AU227" s="236" t="s">
        <v>115</v>
      </c>
      <c r="AY227" s="14" t="s">
        <v>138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115</v>
      </c>
      <c r="BK227" s="237">
        <f>ROUND(I227*H227,2)</f>
        <v>0</v>
      </c>
      <c r="BL227" s="14" t="s">
        <v>203</v>
      </c>
      <c r="BM227" s="236" t="s">
        <v>431</v>
      </c>
    </row>
    <row r="228" s="12" customFormat="1" ht="22.8" customHeight="1">
      <c r="A228" s="12"/>
      <c r="B228" s="208"/>
      <c r="C228" s="209"/>
      <c r="D228" s="210" t="s">
        <v>75</v>
      </c>
      <c r="E228" s="222" t="s">
        <v>432</v>
      </c>
      <c r="F228" s="222" t="s">
        <v>433</v>
      </c>
      <c r="G228" s="209"/>
      <c r="H228" s="209"/>
      <c r="I228" s="212"/>
      <c r="J228" s="223">
        <f>BK228</f>
        <v>0</v>
      </c>
      <c r="K228" s="209"/>
      <c r="L228" s="214"/>
      <c r="M228" s="215"/>
      <c r="N228" s="216"/>
      <c r="O228" s="216"/>
      <c r="P228" s="217">
        <f>SUM(P229:P234)</f>
        <v>0</v>
      </c>
      <c r="Q228" s="216"/>
      <c r="R228" s="217">
        <f>SUM(R229:R234)</f>
        <v>0.39298755968499993</v>
      </c>
      <c r="S228" s="216"/>
      <c r="T228" s="218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9" t="s">
        <v>115</v>
      </c>
      <c r="AT228" s="220" t="s">
        <v>75</v>
      </c>
      <c r="AU228" s="220" t="s">
        <v>81</v>
      </c>
      <c r="AY228" s="219" t="s">
        <v>138</v>
      </c>
      <c r="BK228" s="221">
        <f>SUM(BK229:BK234)</f>
        <v>0</v>
      </c>
    </row>
    <row r="229" s="2" customFormat="1" ht="24.15" customHeight="1">
      <c r="A229" s="35"/>
      <c r="B229" s="36"/>
      <c r="C229" s="224" t="s">
        <v>434</v>
      </c>
      <c r="D229" s="224" t="s">
        <v>141</v>
      </c>
      <c r="E229" s="225" t="s">
        <v>435</v>
      </c>
      <c r="F229" s="226" t="s">
        <v>436</v>
      </c>
      <c r="G229" s="227" t="s">
        <v>149</v>
      </c>
      <c r="H229" s="228">
        <v>26.649999999999999</v>
      </c>
      <c r="I229" s="229"/>
      <c r="J229" s="230">
        <f>ROUND(I229*H229,2)</f>
        <v>0</v>
      </c>
      <c r="K229" s="231"/>
      <c r="L229" s="41"/>
      <c r="M229" s="232" t="s">
        <v>1</v>
      </c>
      <c r="N229" s="233" t="s">
        <v>42</v>
      </c>
      <c r="O229" s="88"/>
      <c r="P229" s="234">
        <f>O229*H229</f>
        <v>0</v>
      </c>
      <c r="Q229" s="234">
        <v>0.012201490900000001</v>
      </c>
      <c r="R229" s="234">
        <f>Q229*H229</f>
        <v>0.32516973248499997</v>
      </c>
      <c r="S229" s="234">
        <v>0</v>
      </c>
      <c r="T229" s="23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6" t="s">
        <v>203</v>
      </c>
      <c r="AT229" s="236" t="s">
        <v>141</v>
      </c>
      <c r="AU229" s="236" t="s">
        <v>115</v>
      </c>
      <c r="AY229" s="14" t="s">
        <v>138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4" t="s">
        <v>115</v>
      </c>
      <c r="BK229" s="237">
        <f>ROUND(I229*H229,2)</f>
        <v>0</v>
      </c>
      <c r="BL229" s="14" t="s">
        <v>203</v>
      </c>
      <c r="BM229" s="236" t="s">
        <v>437</v>
      </c>
    </row>
    <row r="230" s="2" customFormat="1" ht="24.15" customHeight="1">
      <c r="A230" s="35"/>
      <c r="B230" s="36"/>
      <c r="C230" s="224" t="s">
        <v>438</v>
      </c>
      <c r="D230" s="224" t="s">
        <v>141</v>
      </c>
      <c r="E230" s="225" t="s">
        <v>439</v>
      </c>
      <c r="F230" s="226" t="s">
        <v>440</v>
      </c>
      <c r="G230" s="227" t="s">
        <v>149</v>
      </c>
      <c r="H230" s="228">
        <v>3.2599999999999998</v>
      </c>
      <c r="I230" s="229"/>
      <c r="J230" s="230">
        <f>ROUND(I230*H230,2)</f>
        <v>0</v>
      </c>
      <c r="K230" s="231"/>
      <c r="L230" s="41"/>
      <c r="M230" s="232" t="s">
        <v>1</v>
      </c>
      <c r="N230" s="233" t="s">
        <v>42</v>
      </c>
      <c r="O230" s="88"/>
      <c r="P230" s="234">
        <f>O230*H230</f>
        <v>0</v>
      </c>
      <c r="Q230" s="234">
        <v>0.012588719999999999</v>
      </c>
      <c r="R230" s="234">
        <f>Q230*H230</f>
        <v>0.041039227199999993</v>
      </c>
      <c r="S230" s="234">
        <v>0</v>
      </c>
      <c r="T230" s="23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6" t="s">
        <v>203</v>
      </c>
      <c r="AT230" s="236" t="s">
        <v>141</v>
      </c>
      <c r="AU230" s="236" t="s">
        <v>115</v>
      </c>
      <c r="AY230" s="14" t="s">
        <v>138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4" t="s">
        <v>115</v>
      </c>
      <c r="BK230" s="237">
        <f>ROUND(I230*H230,2)</f>
        <v>0</v>
      </c>
      <c r="BL230" s="14" t="s">
        <v>203</v>
      </c>
      <c r="BM230" s="236" t="s">
        <v>441</v>
      </c>
    </row>
    <row r="231" s="2" customFormat="1" ht="16.5" customHeight="1">
      <c r="A231" s="35"/>
      <c r="B231" s="36"/>
      <c r="C231" s="224" t="s">
        <v>442</v>
      </c>
      <c r="D231" s="224" t="s">
        <v>141</v>
      </c>
      <c r="E231" s="225" t="s">
        <v>443</v>
      </c>
      <c r="F231" s="226" t="s">
        <v>444</v>
      </c>
      <c r="G231" s="227" t="s">
        <v>149</v>
      </c>
      <c r="H231" s="228">
        <v>29.91</v>
      </c>
      <c r="I231" s="229"/>
      <c r="J231" s="230">
        <f>ROUND(I231*H231,2)</f>
        <v>0</v>
      </c>
      <c r="K231" s="231"/>
      <c r="L231" s="41"/>
      <c r="M231" s="232" t="s">
        <v>1</v>
      </c>
      <c r="N231" s="233" t="s">
        <v>42</v>
      </c>
      <c r="O231" s="88"/>
      <c r="P231" s="234">
        <f>O231*H231</f>
        <v>0</v>
      </c>
      <c r="Q231" s="234">
        <v>0.00010000000000000001</v>
      </c>
      <c r="R231" s="234">
        <f>Q231*H231</f>
        <v>0.0029910000000000002</v>
      </c>
      <c r="S231" s="234">
        <v>0</v>
      </c>
      <c r="T231" s="23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6" t="s">
        <v>203</v>
      </c>
      <c r="AT231" s="236" t="s">
        <v>141</v>
      </c>
      <c r="AU231" s="236" t="s">
        <v>115</v>
      </c>
      <c r="AY231" s="14" t="s">
        <v>138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4" t="s">
        <v>115</v>
      </c>
      <c r="BK231" s="237">
        <f>ROUND(I231*H231,2)</f>
        <v>0</v>
      </c>
      <c r="BL231" s="14" t="s">
        <v>203</v>
      </c>
      <c r="BM231" s="236" t="s">
        <v>445</v>
      </c>
    </row>
    <row r="232" s="2" customFormat="1" ht="33" customHeight="1">
      <c r="A232" s="35"/>
      <c r="B232" s="36"/>
      <c r="C232" s="224" t="s">
        <v>446</v>
      </c>
      <c r="D232" s="224" t="s">
        <v>141</v>
      </c>
      <c r="E232" s="225" t="s">
        <v>447</v>
      </c>
      <c r="F232" s="226" t="s">
        <v>448</v>
      </c>
      <c r="G232" s="227" t="s">
        <v>144</v>
      </c>
      <c r="H232" s="228">
        <v>1</v>
      </c>
      <c r="I232" s="229"/>
      <c r="J232" s="230">
        <f>ROUND(I232*H232,2)</f>
        <v>0</v>
      </c>
      <c r="K232" s="231"/>
      <c r="L232" s="41"/>
      <c r="M232" s="232" t="s">
        <v>1</v>
      </c>
      <c r="N232" s="233" t="s">
        <v>42</v>
      </c>
      <c r="O232" s="88"/>
      <c r="P232" s="234">
        <f>O232*H232</f>
        <v>0</v>
      </c>
      <c r="Q232" s="234">
        <v>0.0018875999999999999</v>
      </c>
      <c r="R232" s="234">
        <f>Q232*H232</f>
        <v>0.0018875999999999999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203</v>
      </c>
      <c r="AT232" s="236" t="s">
        <v>141</v>
      </c>
      <c r="AU232" s="236" t="s">
        <v>115</v>
      </c>
      <c r="AY232" s="14" t="s">
        <v>138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115</v>
      </c>
      <c r="BK232" s="237">
        <f>ROUND(I232*H232,2)</f>
        <v>0</v>
      </c>
      <c r="BL232" s="14" t="s">
        <v>203</v>
      </c>
      <c r="BM232" s="236" t="s">
        <v>449</v>
      </c>
    </row>
    <row r="233" s="2" customFormat="1" ht="24.15" customHeight="1">
      <c r="A233" s="35"/>
      <c r="B233" s="36"/>
      <c r="C233" s="238" t="s">
        <v>450</v>
      </c>
      <c r="D233" s="238" t="s">
        <v>179</v>
      </c>
      <c r="E233" s="239" t="s">
        <v>451</v>
      </c>
      <c r="F233" s="240" t="s">
        <v>452</v>
      </c>
      <c r="G233" s="241" t="s">
        <v>144</v>
      </c>
      <c r="H233" s="242">
        <v>1</v>
      </c>
      <c r="I233" s="243"/>
      <c r="J233" s="244">
        <f>ROUND(I233*H233,2)</f>
        <v>0</v>
      </c>
      <c r="K233" s="245"/>
      <c r="L233" s="246"/>
      <c r="M233" s="247" t="s">
        <v>1</v>
      </c>
      <c r="N233" s="248" t="s">
        <v>42</v>
      </c>
      <c r="O233" s="88"/>
      <c r="P233" s="234">
        <f>O233*H233</f>
        <v>0</v>
      </c>
      <c r="Q233" s="234">
        <v>0.021899999999999999</v>
      </c>
      <c r="R233" s="234">
        <f>Q233*H233</f>
        <v>0.021899999999999999</v>
      </c>
      <c r="S233" s="234">
        <v>0</v>
      </c>
      <c r="T233" s="23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6" t="s">
        <v>282</v>
      </c>
      <c r="AT233" s="236" t="s">
        <v>179</v>
      </c>
      <c r="AU233" s="236" t="s">
        <v>115</v>
      </c>
      <c r="AY233" s="14" t="s">
        <v>138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4" t="s">
        <v>115</v>
      </c>
      <c r="BK233" s="237">
        <f>ROUND(I233*H233,2)</f>
        <v>0</v>
      </c>
      <c r="BL233" s="14" t="s">
        <v>203</v>
      </c>
      <c r="BM233" s="236" t="s">
        <v>453</v>
      </c>
    </row>
    <row r="234" s="2" customFormat="1" ht="24.15" customHeight="1">
      <c r="A234" s="35"/>
      <c r="B234" s="36"/>
      <c r="C234" s="224" t="s">
        <v>454</v>
      </c>
      <c r="D234" s="224" t="s">
        <v>141</v>
      </c>
      <c r="E234" s="225" t="s">
        <v>455</v>
      </c>
      <c r="F234" s="226" t="s">
        <v>456</v>
      </c>
      <c r="G234" s="227" t="s">
        <v>234</v>
      </c>
      <c r="H234" s="228">
        <v>0.39300000000000002</v>
      </c>
      <c r="I234" s="229"/>
      <c r="J234" s="230">
        <f>ROUND(I234*H234,2)</f>
        <v>0</v>
      </c>
      <c r="K234" s="231"/>
      <c r="L234" s="41"/>
      <c r="M234" s="232" t="s">
        <v>1</v>
      </c>
      <c r="N234" s="233" t="s">
        <v>42</v>
      </c>
      <c r="O234" s="88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203</v>
      </c>
      <c r="AT234" s="236" t="s">
        <v>141</v>
      </c>
      <c r="AU234" s="236" t="s">
        <v>115</v>
      </c>
      <c r="AY234" s="14" t="s">
        <v>138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115</v>
      </c>
      <c r="BK234" s="237">
        <f>ROUND(I234*H234,2)</f>
        <v>0</v>
      </c>
      <c r="BL234" s="14" t="s">
        <v>203</v>
      </c>
      <c r="BM234" s="236" t="s">
        <v>457</v>
      </c>
    </row>
    <row r="235" s="12" customFormat="1" ht="22.8" customHeight="1">
      <c r="A235" s="12"/>
      <c r="B235" s="208"/>
      <c r="C235" s="209"/>
      <c r="D235" s="210" t="s">
        <v>75</v>
      </c>
      <c r="E235" s="222" t="s">
        <v>458</v>
      </c>
      <c r="F235" s="222" t="s">
        <v>459</v>
      </c>
      <c r="G235" s="209"/>
      <c r="H235" s="209"/>
      <c r="I235" s="212"/>
      <c r="J235" s="223">
        <f>BK235</f>
        <v>0</v>
      </c>
      <c r="K235" s="209"/>
      <c r="L235" s="214"/>
      <c r="M235" s="215"/>
      <c r="N235" s="216"/>
      <c r="O235" s="216"/>
      <c r="P235" s="217">
        <f>SUM(P236:P263)</f>
        <v>0</v>
      </c>
      <c r="Q235" s="216"/>
      <c r="R235" s="217">
        <f>SUM(R236:R263)</f>
        <v>0.48868</v>
      </c>
      <c r="S235" s="216"/>
      <c r="T235" s="218">
        <f>SUM(T236:T263)</f>
        <v>0.26389999999999997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9" t="s">
        <v>115</v>
      </c>
      <c r="AT235" s="220" t="s">
        <v>75</v>
      </c>
      <c r="AU235" s="220" t="s">
        <v>81</v>
      </c>
      <c r="AY235" s="219" t="s">
        <v>138</v>
      </c>
      <c r="BK235" s="221">
        <f>SUM(BK236:BK263)</f>
        <v>0</v>
      </c>
    </row>
    <row r="236" s="2" customFormat="1" ht="24.15" customHeight="1">
      <c r="A236" s="35"/>
      <c r="B236" s="36"/>
      <c r="C236" s="224" t="s">
        <v>460</v>
      </c>
      <c r="D236" s="224" t="s">
        <v>141</v>
      </c>
      <c r="E236" s="225" t="s">
        <v>461</v>
      </c>
      <c r="F236" s="226" t="s">
        <v>462</v>
      </c>
      <c r="G236" s="227" t="s">
        <v>144</v>
      </c>
      <c r="H236" s="228">
        <v>3</v>
      </c>
      <c r="I236" s="229"/>
      <c r="J236" s="230">
        <f>ROUND(I236*H236,2)</f>
        <v>0</v>
      </c>
      <c r="K236" s="231"/>
      <c r="L236" s="41"/>
      <c r="M236" s="232" t="s">
        <v>1</v>
      </c>
      <c r="N236" s="233" t="s">
        <v>42</v>
      </c>
      <c r="O236" s="88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6" t="s">
        <v>203</v>
      </c>
      <c r="AT236" s="236" t="s">
        <v>141</v>
      </c>
      <c r="AU236" s="236" t="s">
        <v>115</v>
      </c>
      <c r="AY236" s="14" t="s">
        <v>138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4" t="s">
        <v>115</v>
      </c>
      <c r="BK236" s="237">
        <f>ROUND(I236*H236,2)</f>
        <v>0</v>
      </c>
      <c r="BL236" s="14" t="s">
        <v>203</v>
      </c>
      <c r="BM236" s="236" t="s">
        <v>463</v>
      </c>
    </row>
    <row r="237" s="2" customFormat="1" ht="24.15" customHeight="1">
      <c r="A237" s="35"/>
      <c r="B237" s="36"/>
      <c r="C237" s="238" t="s">
        <v>464</v>
      </c>
      <c r="D237" s="238" t="s">
        <v>179</v>
      </c>
      <c r="E237" s="239" t="s">
        <v>465</v>
      </c>
      <c r="F237" s="240" t="s">
        <v>466</v>
      </c>
      <c r="G237" s="241" t="s">
        <v>144</v>
      </c>
      <c r="H237" s="242">
        <v>1</v>
      </c>
      <c r="I237" s="243"/>
      <c r="J237" s="244">
        <f>ROUND(I237*H237,2)</f>
        <v>0</v>
      </c>
      <c r="K237" s="245"/>
      <c r="L237" s="246"/>
      <c r="M237" s="247" t="s">
        <v>1</v>
      </c>
      <c r="N237" s="248" t="s">
        <v>42</v>
      </c>
      <c r="O237" s="88"/>
      <c r="P237" s="234">
        <f>O237*H237</f>
        <v>0</v>
      </c>
      <c r="Q237" s="234">
        <v>0.016</v>
      </c>
      <c r="R237" s="234">
        <f>Q237*H237</f>
        <v>0.016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282</v>
      </c>
      <c r="AT237" s="236" t="s">
        <v>179</v>
      </c>
      <c r="AU237" s="236" t="s">
        <v>115</v>
      </c>
      <c r="AY237" s="14" t="s">
        <v>138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115</v>
      </c>
      <c r="BK237" s="237">
        <f>ROUND(I237*H237,2)</f>
        <v>0</v>
      </c>
      <c r="BL237" s="14" t="s">
        <v>203</v>
      </c>
      <c r="BM237" s="236" t="s">
        <v>467</v>
      </c>
    </row>
    <row r="238" s="2" customFormat="1" ht="24.15" customHeight="1">
      <c r="A238" s="35"/>
      <c r="B238" s="36"/>
      <c r="C238" s="238" t="s">
        <v>468</v>
      </c>
      <c r="D238" s="238" t="s">
        <v>179</v>
      </c>
      <c r="E238" s="239" t="s">
        <v>469</v>
      </c>
      <c r="F238" s="240" t="s">
        <v>470</v>
      </c>
      <c r="G238" s="241" t="s">
        <v>144</v>
      </c>
      <c r="H238" s="242">
        <v>1</v>
      </c>
      <c r="I238" s="243"/>
      <c r="J238" s="244">
        <f>ROUND(I238*H238,2)</f>
        <v>0</v>
      </c>
      <c r="K238" s="245"/>
      <c r="L238" s="246"/>
      <c r="M238" s="247" t="s">
        <v>1</v>
      </c>
      <c r="N238" s="248" t="s">
        <v>42</v>
      </c>
      <c r="O238" s="88"/>
      <c r="P238" s="234">
        <f>O238*H238</f>
        <v>0</v>
      </c>
      <c r="Q238" s="234">
        <v>0.021000000000000001</v>
      </c>
      <c r="R238" s="234">
        <f>Q238*H238</f>
        <v>0.021000000000000001</v>
      </c>
      <c r="S238" s="234">
        <v>0</v>
      </c>
      <c r="T238" s="23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6" t="s">
        <v>282</v>
      </c>
      <c r="AT238" s="236" t="s">
        <v>179</v>
      </c>
      <c r="AU238" s="236" t="s">
        <v>115</v>
      </c>
      <c r="AY238" s="14" t="s">
        <v>138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4" t="s">
        <v>115</v>
      </c>
      <c r="BK238" s="237">
        <f>ROUND(I238*H238,2)</f>
        <v>0</v>
      </c>
      <c r="BL238" s="14" t="s">
        <v>203</v>
      </c>
      <c r="BM238" s="236" t="s">
        <v>471</v>
      </c>
    </row>
    <row r="239" s="2" customFormat="1" ht="24.15" customHeight="1">
      <c r="A239" s="35"/>
      <c r="B239" s="36"/>
      <c r="C239" s="238" t="s">
        <v>472</v>
      </c>
      <c r="D239" s="238" t="s">
        <v>179</v>
      </c>
      <c r="E239" s="239" t="s">
        <v>473</v>
      </c>
      <c r="F239" s="240" t="s">
        <v>474</v>
      </c>
      <c r="G239" s="241" t="s">
        <v>144</v>
      </c>
      <c r="H239" s="242">
        <v>1</v>
      </c>
      <c r="I239" s="243"/>
      <c r="J239" s="244">
        <f>ROUND(I239*H239,2)</f>
        <v>0</v>
      </c>
      <c r="K239" s="245"/>
      <c r="L239" s="246"/>
      <c r="M239" s="247" t="s">
        <v>1</v>
      </c>
      <c r="N239" s="248" t="s">
        <v>42</v>
      </c>
      <c r="O239" s="88"/>
      <c r="P239" s="234">
        <f>O239*H239</f>
        <v>0</v>
      </c>
      <c r="Q239" s="234">
        <v>0.0195</v>
      </c>
      <c r="R239" s="234">
        <f>Q239*H239</f>
        <v>0.0195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282</v>
      </c>
      <c r="AT239" s="236" t="s">
        <v>179</v>
      </c>
      <c r="AU239" s="236" t="s">
        <v>115</v>
      </c>
      <c r="AY239" s="14" t="s">
        <v>138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115</v>
      </c>
      <c r="BK239" s="237">
        <f>ROUND(I239*H239,2)</f>
        <v>0</v>
      </c>
      <c r="BL239" s="14" t="s">
        <v>203</v>
      </c>
      <c r="BM239" s="236" t="s">
        <v>475</v>
      </c>
    </row>
    <row r="240" s="2" customFormat="1" ht="24.15" customHeight="1">
      <c r="A240" s="35"/>
      <c r="B240" s="36"/>
      <c r="C240" s="224" t="s">
        <v>476</v>
      </c>
      <c r="D240" s="224" t="s">
        <v>141</v>
      </c>
      <c r="E240" s="225" t="s">
        <v>477</v>
      </c>
      <c r="F240" s="226" t="s">
        <v>478</v>
      </c>
      <c r="G240" s="227" t="s">
        <v>144</v>
      </c>
      <c r="H240" s="228">
        <v>1</v>
      </c>
      <c r="I240" s="229"/>
      <c r="J240" s="230">
        <f>ROUND(I240*H240,2)</f>
        <v>0</v>
      </c>
      <c r="K240" s="231"/>
      <c r="L240" s="41"/>
      <c r="M240" s="232" t="s">
        <v>1</v>
      </c>
      <c r="N240" s="233" t="s">
        <v>42</v>
      </c>
      <c r="O240" s="88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203</v>
      </c>
      <c r="AT240" s="236" t="s">
        <v>141</v>
      </c>
      <c r="AU240" s="236" t="s">
        <v>115</v>
      </c>
      <c r="AY240" s="14" t="s">
        <v>138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115</v>
      </c>
      <c r="BK240" s="237">
        <f>ROUND(I240*H240,2)</f>
        <v>0</v>
      </c>
      <c r="BL240" s="14" t="s">
        <v>203</v>
      </c>
      <c r="BM240" s="236" t="s">
        <v>479</v>
      </c>
    </row>
    <row r="241" s="2" customFormat="1" ht="24.15" customHeight="1">
      <c r="A241" s="35"/>
      <c r="B241" s="36"/>
      <c r="C241" s="238" t="s">
        <v>480</v>
      </c>
      <c r="D241" s="238" t="s">
        <v>179</v>
      </c>
      <c r="E241" s="239" t="s">
        <v>481</v>
      </c>
      <c r="F241" s="240" t="s">
        <v>482</v>
      </c>
      <c r="G241" s="241" t="s">
        <v>144</v>
      </c>
      <c r="H241" s="242">
        <v>1</v>
      </c>
      <c r="I241" s="243"/>
      <c r="J241" s="244">
        <f>ROUND(I241*H241,2)</f>
        <v>0</v>
      </c>
      <c r="K241" s="245"/>
      <c r="L241" s="246"/>
      <c r="M241" s="247" t="s">
        <v>1</v>
      </c>
      <c r="N241" s="248" t="s">
        <v>42</v>
      </c>
      <c r="O241" s="88"/>
      <c r="P241" s="234">
        <f>O241*H241</f>
        <v>0</v>
      </c>
      <c r="Q241" s="234">
        <v>0.065000000000000002</v>
      </c>
      <c r="R241" s="234">
        <f>Q241*H241</f>
        <v>0.065000000000000002</v>
      </c>
      <c r="S241" s="234">
        <v>0</v>
      </c>
      <c r="T241" s="23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6" t="s">
        <v>282</v>
      </c>
      <c r="AT241" s="236" t="s">
        <v>179</v>
      </c>
      <c r="AU241" s="236" t="s">
        <v>115</v>
      </c>
      <c r="AY241" s="14" t="s">
        <v>138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4" t="s">
        <v>115</v>
      </c>
      <c r="BK241" s="237">
        <f>ROUND(I241*H241,2)</f>
        <v>0</v>
      </c>
      <c r="BL241" s="14" t="s">
        <v>203</v>
      </c>
      <c r="BM241" s="236" t="s">
        <v>483</v>
      </c>
    </row>
    <row r="242" s="2" customFormat="1" ht="16.5" customHeight="1">
      <c r="A242" s="35"/>
      <c r="B242" s="36"/>
      <c r="C242" s="224" t="s">
        <v>484</v>
      </c>
      <c r="D242" s="224" t="s">
        <v>141</v>
      </c>
      <c r="E242" s="225" t="s">
        <v>485</v>
      </c>
      <c r="F242" s="226" t="s">
        <v>486</v>
      </c>
      <c r="G242" s="227" t="s">
        <v>144</v>
      </c>
      <c r="H242" s="228">
        <v>3</v>
      </c>
      <c r="I242" s="229"/>
      <c r="J242" s="230">
        <f>ROUND(I242*H242,2)</f>
        <v>0</v>
      </c>
      <c r="K242" s="231"/>
      <c r="L242" s="41"/>
      <c r="M242" s="232" t="s">
        <v>1</v>
      </c>
      <c r="N242" s="233" t="s">
        <v>42</v>
      </c>
      <c r="O242" s="88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6" t="s">
        <v>203</v>
      </c>
      <c r="AT242" s="236" t="s">
        <v>141</v>
      </c>
      <c r="AU242" s="236" t="s">
        <v>115</v>
      </c>
      <c r="AY242" s="14" t="s">
        <v>138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4" t="s">
        <v>115</v>
      </c>
      <c r="BK242" s="237">
        <f>ROUND(I242*H242,2)</f>
        <v>0</v>
      </c>
      <c r="BL242" s="14" t="s">
        <v>203</v>
      </c>
      <c r="BM242" s="236" t="s">
        <v>487</v>
      </c>
    </row>
    <row r="243" s="2" customFormat="1" ht="21.75" customHeight="1">
      <c r="A243" s="35"/>
      <c r="B243" s="36"/>
      <c r="C243" s="238" t="s">
        <v>488</v>
      </c>
      <c r="D243" s="238" t="s">
        <v>179</v>
      </c>
      <c r="E243" s="239" t="s">
        <v>489</v>
      </c>
      <c r="F243" s="240" t="s">
        <v>490</v>
      </c>
      <c r="G243" s="241" t="s">
        <v>144</v>
      </c>
      <c r="H243" s="242">
        <v>3</v>
      </c>
      <c r="I243" s="243"/>
      <c r="J243" s="244">
        <f>ROUND(I243*H243,2)</f>
        <v>0</v>
      </c>
      <c r="K243" s="245"/>
      <c r="L243" s="246"/>
      <c r="M243" s="247" t="s">
        <v>1</v>
      </c>
      <c r="N243" s="248" t="s">
        <v>42</v>
      </c>
      <c r="O243" s="88"/>
      <c r="P243" s="234">
        <f>O243*H243</f>
        <v>0</v>
      </c>
      <c r="Q243" s="234">
        <v>0.00014999999999999999</v>
      </c>
      <c r="R243" s="234">
        <f>Q243*H243</f>
        <v>0.00044999999999999999</v>
      </c>
      <c r="S243" s="234">
        <v>0</v>
      </c>
      <c r="T243" s="23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6" t="s">
        <v>282</v>
      </c>
      <c r="AT243" s="236" t="s">
        <v>179</v>
      </c>
      <c r="AU243" s="236" t="s">
        <v>115</v>
      </c>
      <c r="AY243" s="14" t="s">
        <v>138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4" t="s">
        <v>115</v>
      </c>
      <c r="BK243" s="237">
        <f>ROUND(I243*H243,2)</f>
        <v>0</v>
      </c>
      <c r="BL243" s="14" t="s">
        <v>203</v>
      </c>
      <c r="BM243" s="236" t="s">
        <v>491</v>
      </c>
    </row>
    <row r="244" s="2" customFormat="1" ht="24.15" customHeight="1">
      <c r="A244" s="35"/>
      <c r="B244" s="36"/>
      <c r="C244" s="224" t="s">
        <v>492</v>
      </c>
      <c r="D244" s="224" t="s">
        <v>141</v>
      </c>
      <c r="E244" s="225" t="s">
        <v>493</v>
      </c>
      <c r="F244" s="226" t="s">
        <v>494</v>
      </c>
      <c r="G244" s="227" t="s">
        <v>144</v>
      </c>
      <c r="H244" s="228">
        <v>1</v>
      </c>
      <c r="I244" s="229"/>
      <c r="J244" s="230">
        <f>ROUND(I244*H244,2)</f>
        <v>0</v>
      </c>
      <c r="K244" s="231"/>
      <c r="L244" s="41"/>
      <c r="M244" s="232" t="s">
        <v>1</v>
      </c>
      <c r="N244" s="233" t="s">
        <v>42</v>
      </c>
      <c r="O244" s="88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6" t="s">
        <v>203</v>
      </c>
      <c r="AT244" s="236" t="s">
        <v>141</v>
      </c>
      <c r="AU244" s="236" t="s">
        <v>115</v>
      </c>
      <c r="AY244" s="14" t="s">
        <v>138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4" t="s">
        <v>115</v>
      </c>
      <c r="BK244" s="237">
        <f>ROUND(I244*H244,2)</f>
        <v>0</v>
      </c>
      <c r="BL244" s="14" t="s">
        <v>203</v>
      </c>
      <c r="BM244" s="236" t="s">
        <v>495</v>
      </c>
    </row>
    <row r="245" s="2" customFormat="1" ht="21.75" customHeight="1">
      <c r="A245" s="35"/>
      <c r="B245" s="36"/>
      <c r="C245" s="224" t="s">
        <v>496</v>
      </c>
      <c r="D245" s="224" t="s">
        <v>141</v>
      </c>
      <c r="E245" s="225" t="s">
        <v>497</v>
      </c>
      <c r="F245" s="226" t="s">
        <v>498</v>
      </c>
      <c r="G245" s="227" t="s">
        <v>144</v>
      </c>
      <c r="H245" s="228">
        <v>3</v>
      </c>
      <c r="I245" s="229"/>
      <c r="J245" s="230">
        <f>ROUND(I245*H245,2)</f>
        <v>0</v>
      </c>
      <c r="K245" s="231"/>
      <c r="L245" s="41"/>
      <c r="M245" s="232" t="s">
        <v>1</v>
      </c>
      <c r="N245" s="233" t="s">
        <v>42</v>
      </c>
      <c r="O245" s="88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6" t="s">
        <v>203</v>
      </c>
      <c r="AT245" s="236" t="s">
        <v>141</v>
      </c>
      <c r="AU245" s="236" t="s">
        <v>115</v>
      </c>
      <c r="AY245" s="14" t="s">
        <v>138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4" t="s">
        <v>115</v>
      </c>
      <c r="BK245" s="237">
        <f>ROUND(I245*H245,2)</f>
        <v>0</v>
      </c>
      <c r="BL245" s="14" t="s">
        <v>203</v>
      </c>
      <c r="BM245" s="236" t="s">
        <v>499</v>
      </c>
    </row>
    <row r="246" s="2" customFormat="1" ht="24.15" customHeight="1">
      <c r="A246" s="35"/>
      <c r="B246" s="36"/>
      <c r="C246" s="238" t="s">
        <v>500</v>
      </c>
      <c r="D246" s="238" t="s">
        <v>179</v>
      </c>
      <c r="E246" s="239" t="s">
        <v>501</v>
      </c>
      <c r="F246" s="240" t="s">
        <v>502</v>
      </c>
      <c r="G246" s="241" t="s">
        <v>144</v>
      </c>
      <c r="H246" s="242">
        <v>3</v>
      </c>
      <c r="I246" s="243"/>
      <c r="J246" s="244">
        <f>ROUND(I246*H246,2)</f>
        <v>0</v>
      </c>
      <c r="K246" s="245"/>
      <c r="L246" s="246"/>
      <c r="M246" s="247" t="s">
        <v>1</v>
      </c>
      <c r="N246" s="248" t="s">
        <v>42</v>
      </c>
      <c r="O246" s="88"/>
      <c r="P246" s="234">
        <f>O246*H246</f>
        <v>0</v>
      </c>
      <c r="Q246" s="234">
        <v>0.0011999999999999999</v>
      </c>
      <c r="R246" s="234">
        <f>Q246*H246</f>
        <v>0.0035999999999999999</v>
      </c>
      <c r="S246" s="234">
        <v>0</v>
      </c>
      <c r="T246" s="23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6" t="s">
        <v>282</v>
      </c>
      <c r="AT246" s="236" t="s">
        <v>179</v>
      </c>
      <c r="AU246" s="236" t="s">
        <v>115</v>
      </c>
      <c r="AY246" s="14" t="s">
        <v>138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4" t="s">
        <v>115</v>
      </c>
      <c r="BK246" s="237">
        <f>ROUND(I246*H246,2)</f>
        <v>0</v>
      </c>
      <c r="BL246" s="14" t="s">
        <v>203</v>
      </c>
      <c r="BM246" s="236" t="s">
        <v>503</v>
      </c>
    </row>
    <row r="247" s="2" customFormat="1" ht="16.5" customHeight="1">
      <c r="A247" s="35"/>
      <c r="B247" s="36"/>
      <c r="C247" s="224" t="s">
        <v>504</v>
      </c>
      <c r="D247" s="224" t="s">
        <v>141</v>
      </c>
      <c r="E247" s="225" t="s">
        <v>505</v>
      </c>
      <c r="F247" s="226" t="s">
        <v>506</v>
      </c>
      <c r="G247" s="227" t="s">
        <v>144</v>
      </c>
      <c r="H247" s="228">
        <v>1</v>
      </c>
      <c r="I247" s="229"/>
      <c r="J247" s="230">
        <f>ROUND(I247*H247,2)</f>
        <v>0</v>
      </c>
      <c r="K247" s="231"/>
      <c r="L247" s="41"/>
      <c r="M247" s="232" t="s">
        <v>1</v>
      </c>
      <c r="N247" s="233" t="s">
        <v>42</v>
      </c>
      <c r="O247" s="88"/>
      <c r="P247" s="234">
        <f>O247*H247</f>
        <v>0</v>
      </c>
      <c r="Q247" s="234">
        <v>0</v>
      </c>
      <c r="R247" s="234">
        <f>Q247*H247</f>
        <v>0</v>
      </c>
      <c r="S247" s="234">
        <v>0</v>
      </c>
      <c r="T247" s="23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6" t="s">
        <v>203</v>
      </c>
      <c r="AT247" s="236" t="s">
        <v>141</v>
      </c>
      <c r="AU247" s="236" t="s">
        <v>115</v>
      </c>
      <c r="AY247" s="14" t="s">
        <v>138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4" t="s">
        <v>115</v>
      </c>
      <c r="BK247" s="237">
        <f>ROUND(I247*H247,2)</f>
        <v>0</v>
      </c>
      <c r="BL247" s="14" t="s">
        <v>203</v>
      </c>
      <c r="BM247" s="236" t="s">
        <v>507</v>
      </c>
    </row>
    <row r="248" s="2" customFormat="1" ht="16.5" customHeight="1">
      <c r="A248" s="35"/>
      <c r="B248" s="36"/>
      <c r="C248" s="238" t="s">
        <v>508</v>
      </c>
      <c r="D248" s="238" t="s">
        <v>179</v>
      </c>
      <c r="E248" s="239" t="s">
        <v>509</v>
      </c>
      <c r="F248" s="240" t="s">
        <v>510</v>
      </c>
      <c r="G248" s="241" t="s">
        <v>144</v>
      </c>
      <c r="H248" s="242">
        <v>1</v>
      </c>
      <c r="I248" s="243"/>
      <c r="J248" s="244">
        <f>ROUND(I248*H248,2)</f>
        <v>0</v>
      </c>
      <c r="K248" s="245"/>
      <c r="L248" s="246"/>
      <c r="M248" s="247" t="s">
        <v>1</v>
      </c>
      <c r="N248" s="248" t="s">
        <v>42</v>
      </c>
      <c r="O248" s="88"/>
      <c r="P248" s="234">
        <f>O248*H248</f>
        <v>0</v>
      </c>
      <c r="Q248" s="234">
        <v>0.00014999999999999999</v>
      </c>
      <c r="R248" s="234">
        <f>Q248*H248</f>
        <v>0.00014999999999999999</v>
      </c>
      <c r="S248" s="234">
        <v>0</v>
      </c>
      <c r="T248" s="23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6" t="s">
        <v>282</v>
      </c>
      <c r="AT248" s="236" t="s">
        <v>179</v>
      </c>
      <c r="AU248" s="236" t="s">
        <v>115</v>
      </c>
      <c r="AY248" s="14" t="s">
        <v>138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4" t="s">
        <v>115</v>
      </c>
      <c r="BK248" s="237">
        <f>ROUND(I248*H248,2)</f>
        <v>0</v>
      </c>
      <c r="BL248" s="14" t="s">
        <v>203</v>
      </c>
      <c r="BM248" s="236" t="s">
        <v>511</v>
      </c>
    </row>
    <row r="249" s="2" customFormat="1" ht="21.75" customHeight="1">
      <c r="A249" s="35"/>
      <c r="B249" s="36"/>
      <c r="C249" s="224" t="s">
        <v>512</v>
      </c>
      <c r="D249" s="224" t="s">
        <v>141</v>
      </c>
      <c r="E249" s="225" t="s">
        <v>513</v>
      </c>
      <c r="F249" s="226" t="s">
        <v>514</v>
      </c>
      <c r="G249" s="227" t="s">
        <v>144</v>
      </c>
      <c r="H249" s="228">
        <v>1</v>
      </c>
      <c r="I249" s="229"/>
      <c r="J249" s="230">
        <f>ROUND(I249*H249,2)</f>
        <v>0</v>
      </c>
      <c r="K249" s="231"/>
      <c r="L249" s="41"/>
      <c r="M249" s="232" t="s">
        <v>1</v>
      </c>
      <c r="N249" s="233" t="s">
        <v>42</v>
      </c>
      <c r="O249" s="88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6" t="s">
        <v>203</v>
      </c>
      <c r="AT249" s="236" t="s">
        <v>141</v>
      </c>
      <c r="AU249" s="236" t="s">
        <v>115</v>
      </c>
      <c r="AY249" s="14" t="s">
        <v>138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4" t="s">
        <v>115</v>
      </c>
      <c r="BK249" s="237">
        <f>ROUND(I249*H249,2)</f>
        <v>0</v>
      </c>
      <c r="BL249" s="14" t="s">
        <v>203</v>
      </c>
      <c r="BM249" s="236" t="s">
        <v>515</v>
      </c>
    </row>
    <row r="250" s="2" customFormat="1" ht="21.75" customHeight="1">
      <c r="A250" s="35"/>
      <c r="B250" s="36"/>
      <c r="C250" s="238" t="s">
        <v>516</v>
      </c>
      <c r="D250" s="238" t="s">
        <v>179</v>
      </c>
      <c r="E250" s="239" t="s">
        <v>517</v>
      </c>
      <c r="F250" s="240" t="s">
        <v>518</v>
      </c>
      <c r="G250" s="241" t="s">
        <v>144</v>
      </c>
      <c r="H250" s="242">
        <v>1</v>
      </c>
      <c r="I250" s="243"/>
      <c r="J250" s="244">
        <f>ROUND(I250*H250,2)</f>
        <v>0</v>
      </c>
      <c r="K250" s="245"/>
      <c r="L250" s="246"/>
      <c r="M250" s="247" t="s">
        <v>1</v>
      </c>
      <c r="N250" s="248" t="s">
        <v>42</v>
      </c>
      <c r="O250" s="88"/>
      <c r="P250" s="234">
        <f>O250*H250</f>
        <v>0</v>
      </c>
      <c r="Q250" s="234">
        <v>0.00068000000000000005</v>
      </c>
      <c r="R250" s="234">
        <f>Q250*H250</f>
        <v>0.00068000000000000005</v>
      </c>
      <c r="S250" s="234">
        <v>0</v>
      </c>
      <c r="T250" s="23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6" t="s">
        <v>282</v>
      </c>
      <c r="AT250" s="236" t="s">
        <v>179</v>
      </c>
      <c r="AU250" s="236" t="s">
        <v>115</v>
      </c>
      <c r="AY250" s="14" t="s">
        <v>138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4" t="s">
        <v>115</v>
      </c>
      <c r="BK250" s="237">
        <f>ROUND(I250*H250,2)</f>
        <v>0</v>
      </c>
      <c r="BL250" s="14" t="s">
        <v>203</v>
      </c>
      <c r="BM250" s="236" t="s">
        <v>519</v>
      </c>
    </row>
    <row r="251" s="2" customFormat="1" ht="16.5" customHeight="1">
      <c r="A251" s="35"/>
      <c r="B251" s="36"/>
      <c r="C251" s="238" t="s">
        <v>520</v>
      </c>
      <c r="D251" s="238" t="s">
        <v>179</v>
      </c>
      <c r="E251" s="239" t="s">
        <v>521</v>
      </c>
      <c r="F251" s="240" t="s">
        <v>522</v>
      </c>
      <c r="G251" s="241" t="s">
        <v>144</v>
      </c>
      <c r="H251" s="242">
        <v>1</v>
      </c>
      <c r="I251" s="243"/>
      <c r="J251" s="244">
        <f>ROUND(I251*H251,2)</f>
        <v>0</v>
      </c>
      <c r="K251" s="245"/>
      <c r="L251" s="246"/>
      <c r="M251" s="247" t="s">
        <v>1</v>
      </c>
      <c r="N251" s="248" t="s">
        <v>42</v>
      </c>
      <c r="O251" s="88"/>
      <c r="P251" s="234">
        <f>O251*H251</f>
        <v>0</v>
      </c>
      <c r="Q251" s="234">
        <v>0.0022000000000000001</v>
      </c>
      <c r="R251" s="234">
        <f>Q251*H251</f>
        <v>0.0022000000000000001</v>
      </c>
      <c r="S251" s="234">
        <v>0</v>
      </c>
      <c r="T251" s="23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6" t="s">
        <v>282</v>
      </c>
      <c r="AT251" s="236" t="s">
        <v>179</v>
      </c>
      <c r="AU251" s="236" t="s">
        <v>115</v>
      </c>
      <c r="AY251" s="14" t="s">
        <v>138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4" t="s">
        <v>115</v>
      </c>
      <c r="BK251" s="237">
        <f>ROUND(I251*H251,2)</f>
        <v>0</v>
      </c>
      <c r="BL251" s="14" t="s">
        <v>203</v>
      </c>
      <c r="BM251" s="236" t="s">
        <v>523</v>
      </c>
    </row>
    <row r="252" s="2" customFormat="1" ht="24.15" customHeight="1">
      <c r="A252" s="35"/>
      <c r="B252" s="36"/>
      <c r="C252" s="224" t="s">
        <v>524</v>
      </c>
      <c r="D252" s="224" t="s">
        <v>141</v>
      </c>
      <c r="E252" s="225" t="s">
        <v>525</v>
      </c>
      <c r="F252" s="226" t="s">
        <v>526</v>
      </c>
      <c r="G252" s="227" t="s">
        <v>144</v>
      </c>
      <c r="H252" s="228">
        <v>1</v>
      </c>
      <c r="I252" s="229"/>
      <c r="J252" s="230">
        <f>ROUND(I252*H252,2)</f>
        <v>0</v>
      </c>
      <c r="K252" s="231"/>
      <c r="L252" s="41"/>
      <c r="M252" s="232" t="s">
        <v>1</v>
      </c>
      <c r="N252" s="233" t="s">
        <v>42</v>
      </c>
      <c r="O252" s="88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6" t="s">
        <v>203</v>
      </c>
      <c r="AT252" s="236" t="s">
        <v>141</v>
      </c>
      <c r="AU252" s="236" t="s">
        <v>115</v>
      </c>
      <c r="AY252" s="14" t="s">
        <v>138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4" t="s">
        <v>115</v>
      </c>
      <c r="BK252" s="237">
        <f>ROUND(I252*H252,2)</f>
        <v>0</v>
      </c>
      <c r="BL252" s="14" t="s">
        <v>203</v>
      </c>
      <c r="BM252" s="236" t="s">
        <v>527</v>
      </c>
    </row>
    <row r="253" s="2" customFormat="1" ht="16.5" customHeight="1">
      <c r="A253" s="35"/>
      <c r="B253" s="36"/>
      <c r="C253" s="238" t="s">
        <v>528</v>
      </c>
      <c r="D253" s="238" t="s">
        <v>179</v>
      </c>
      <c r="E253" s="239" t="s">
        <v>529</v>
      </c>
      <c r="F253" s="240" t="s">
        <v>530</v>
      </c>
      <c r="G253" s="241" t="s">
        <v>144</v>
      </c>
      <c r="H253" s="242">
        <v>1</v>
      </c>
      <c r="I253" s="243"/>
      <c r="J253" s="244">
        <f>ROUND(I253*H253,2)</f>
        <v>0</v>
      </c>
      <c r="K253" s="245"/>
      <c r="L253" s="246"/>
      <c r="M253" s="247" t="s">
        <v>1</v>
      </c>
      <c r="N253" s="248" t="s">
        <v>42</v>
      </c>
      <c r="O253" s="88"/>
      <c r="P253" s="234">
        <f>O253*H253</f>
        <v>0</v>
      </c>
      <c r="Q253" s="234">
        <v>0.00010000000000000001</v>
      </c>
      <c r="R253" s="234">
        <f>Q253*H253</f>
        <v>0.00010000000000000001</v>
      </c>
      <c r="S253" s="234">
        <v>0</v>
      </c>
      <c r="T253" s="23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6" t="s">
        <v>282</v>
      </c>
      <c r="AT253" s="236" t="s">
        <v>179</v>
      </c>
      <c r="AU253" s="236" t="s">
        <v>115</v>
      </c>
      <c r="AY253" s="14" t="s">
        <v>138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4" t="s">
        <v>115</v>
      </c>
      <c r="BK253" s="237">
        <f>ROUND(I253*H253,2)</f>
        <v>0</v>
      </c>
      <c r="BL253" s="14" t="s">
        <v>203</v>
      </c>
      <c r="BM253" s="236" t="s">
        <v>531</v>
      </c>
    </row>
    <row r="254" s="2" customFormat="1" ht="16.5" customHeight="1">
      <c r="A254" s="35"/>
      <c r="B254" s="36"/>
      <c r="C254" s="224" t="s">
        <v>532</v>
      </c>
      <c r="D254" s="224" t="s">
        <v>141</v>
      </c>
      <c r="E254" s="225" t="s">
        <v>533</v>
      </c>
      <c r="F254" s="226" t="s">
        <v>534</v>
      </c>
      <c r="G254" s="227" t="s">
        <v>144</v>
      </c>
      <c r="H254" s="228">
        <v>1</v>
      </c>
      <c r="I254" s="229"/>
      <c r="J254" s="230">
        <f>ROUND(I254*H254,2)</f>
        <v>0</v>
      </c>
      <c r="K254" s="231"/>
      <c r="L254" s="41"/>
      <c r="M254" s="232" t="s">
        <v>1</v>
      </c>
      <c r="N254" s="233" t="s">
        <v>42</v>
      </c>
      <c r="O254" s="88"/>
      <c r="P254" s="234">
        <f>O254*H254</f>
        <v>0</v>
      </c>
      <c r="Q254" s="234">
        <v>0</v>
      </c>
      <c r="R254" s="234">
        <f>Q254*H254</f>
        <v>0</v>
      </c>
      <c r="S254" s="234">
        <v>0.0018</v>
      </c>
      <c r="T254" s="235">
        <f>S254*H254</f>
        <v>0.0018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6" t="s">
        <v>203</v>
      </c>
      <c r="AT254" s="236" t="s">
        <v>141</v>
      </c>
      <c r="AU254" s="236" t="s">
        <v>115</v>
      </c>
      <c r="AY254" s="14" t="s">
        <v>138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4" t="s">
        <v>115</v>
      </c>
      <c r="BK254" s="237">
        <f>ROUND(I254*H254,2)</f>
        <v>0</v>
      </c>
      <c r="BL254" s="14" t="s">
        <v>203</v>
      </c>
      <c r="BM254" s="236" t="s">
        <v>535</v>
      </c>
    </row>
    <row r="255" s="2" customFormat="1" ht="24.15" customHeight="1">
      <c r="A255" s="35"/>
      <c r="B255" s="36"/>
      <c r="C255" s="224" t="s">
        <v>536</v>
      </c>
      <c r="D255" s="224" t="s">
        <v>141</v>
      </c>
      <c r="E255" s="225" t="s">
        <v>537</v>
      </c>
      <c r="F255" s="226" t="s">
        <v>538</v>
      </c>
      <c r="G255" s="227" t="s">
        <v>144</v>
      </c>
      <c r="H255" s="228">
        <v>4</v>
      </c>
      <c r="I255" s="229"/>
      <c r="J255" s="230">
        <f>ROUND(I255*H255,2)</f>
        <v>0</v>
      </c>
      <c r="K255" s="231"/>
      <c r="L255" s="41"/>
      <c r="M255" s="232" t="s">
        <v>1</v>
      </c>
      <c r="N255" s="233" t="s">
        <v>42</v>
      </c>
      <c r="O255" s="88"/>
      <c r="P255" s="234">
        <f>O255*H255</f>
        <v>0</v>
      </c>
      <c r="Q255" s="234">
        <v>0</v>
      </c>
      <c r="R255" s="234">
        <f>Q255*H255</f>
        <v>0</v>
      </c>
      <c r="S255" s="234">
        <v>0</v>
      </c>
      <c r="T255" s="23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6" t="s">
        <v>203</v>
      </c>
      <c r="AT255" s="236" t="s">
        <v>141</v>
      </c>
      <c r="AU255" s="236" t="s">
        <v>115</v>
      </c>
      <c r="AY255" s="14" t="s">
        <v>138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4" t="s">
        <v>115</v>
      </c>
      <c r="BK255" s="237">
        <f>ROUND(I255*H255,2)</f>
        <v>0</v>
      </c>
      <c r="BL255" s="14" t="s">
        <v>203</v>
      </c>
      <c r="BM255" s="236" t="s">
        <v>539</v>
      </c>
    </row>
    <row r="256" s="2" customFormat="1" ht="24.15" customHeight="1">
      <c r="A256" s="35"/>
      <c r="B256" s="36"/>
      <c r="C256" s="224" t="s">
        <v>540</v>
      </c>
      <c r="D256" s="224" t="s">
        <v>141</v>
      </c>
      <c r="E256" s="225" t="s">
        <v>541</v>
      </c>
      <c r="F256" s="226" t="s">
        <v>542</v>
      </c>
      <c r="G256" s="227" t="s">
        <v>144</v>
      </c>
      <c r="H256" s="228">
        <v>2</v>
      </c>
      <c r="I256" s="229"/>
      <c r="J256" s="230">
        <f>ROUND(I256*H256,2)</f>
        <v>0</v>
      </c>
      <c r="K256" s="231"/>
      <c r="L256" s="41"/>
      <c r="M256" s="232" t="s">
        <v>1</v>
      </c>
      <c r="N256" s="233" t="s">
        <v>42</v>
      </c>
      <c r="O256" s="88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6" t="s">
        <v>203</v>
      </c>
      <c r="AT256" s="236" t="s">
        <v>141</v>
      </c>
      <c r="AU256" s="236" t="s">
        <v>115</v>
      </c>
      <c r="AY256" s="14" t="s">
        <v>138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4" t="s">
        <v>115</v>
      </c>
      <c r="BK256" s="237">
        <f>ROUND(I256*H256,2)</f>
        <v>0</v>
      </c>
      <c r="BL256" s="14" t="s">
        <v>203</v>
      </c>
      <c r="BM256" s="236" t="s">
        <v>543</v>
      </c>
    </row>
    <row r="257" s="2" customFormat="1" ht="21.75" customHeight="1">
      <c r="A257" s="35"/>
      <c r="B257" s="36"/>
      <c r="C257" s="238" t="s">
        <v>544</v>
      </c>
      <c r="D257" s="238" t="s">
        <v>179</v>
      </c>
      <c r="E257" s="239" t="s">
        <v>545</v>
      </c>
      <c r="F257" s="240" t="s">
        <v>546</v>
      </c>
      <c r="G257" s="241" t="s">
        <v>266</v>
      </c>
      <c r="H257" s="242">
        <v>4</v>
      </c>
      <c r="I257" s="243"/>
      <c r="J257" s="244">
        <f>ROUND(I257*H257,2)</f>
        <v>0</v>
      </c>
      <c r="K257" s="245"/>
      <c r="L257" s="246"/>
      <c r="M257" s="247" t="s">
        <v>1</v>
      </c>
      <c r="N257" s="248" t="s">
        <v>42</v>
      </c>
      <c r="O257" s="88"/>
      <c r="P257" s="234">
        <f>O257*H257</f>
        <v>0</v>
      </c>
      <c r="Q257" s="234">
        <v>0.089999999999999997</v>
      </c>
      <c r="R257" s="234">
        <f>Q257*H257</f>
        <v>0.35999999999999999</v>
      </c>
      <c r="S257" s="234">
        <v>0</v>
      </c>
      <c r="T257" s="23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6" t="s">
        <v>282</v>
      </c>
      <c r="AT257" s="236" t="s">
        <v>179</v>
      </c>
      <c r="AU257" s="236" t="s">
        <v>115</v>
      </c>
      <c r="AY257" s="14" t="s">
        <v>138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4" t="s">
        <v>115</v>
      </c>
      <c r="BK257" s="237">
        <f>ROUND(I257*H257,2)</f>
        <v>0</v>
      </c>
      <c r="BL257" s="14" t="s">
        <v>203</v>
      </c>
      <c r="BM257" s="236" t="s">
        <v>547</v>
      </c>
    </row>
    <row r="258" s="2" customFormat="1">
      <c r="A258" s="35"/>
      <c r="B258" s="36"/>
      <c r="C258" s="37"/>
      <c r="D258" s="249" t="s">
        <v>215</v>
      </c>
      <c r="E258" s="37"/>
      <c r="F258" s="250" t="s">
        <v>548</v>
      </c>
      <c r="G258" s="37"/>
      <c r="H258" s="37"/>
      <c r="I258" s="191"/>
      <c r="J258" s="37"/>
      <c r="K258" s="37"/>
      <c r="L258" s="41"/>
      <c r="M258" s="251"/>
      <c r="N258" s="252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215</v>
      </c>
      <c r="AU258" s="14" t="s">
        <v>115</v>
      </c>
    </row>
    <row r="259" s="2" customFormat="1" ht="16.5" customHeight="1">
      <c r="A259" s="35"/>
      <c r="B259" s="36"/>
      <c r="C259" s="224" t="s">
        <v>549</v>
      </c>
      <c r="D259" s="224" t="s">
        <v>141</v>
      </c>
      <c r="E259" s="225" t="s">
        <v>550</v>
      </c>
      <c r="F259" s="226" t="s">
        <v>551</v>
      </c>
      <c r="G259" s="227" t="s">
        <v>285</v>
      </c>
      <c r="H259" s="228">
        <v>1</v>
      </c>
      <c r="I259" s="229"/>
      <c r="J259" s="230">
        <f>ROUND(I259*H259,2)</f>
        <v>0</v>
      </c>
      <c r="K259" s="231"/>
      <c r="L259" s="41"/>
      <c r="M259" s="232" t="s">
        <v>1</v>
      </c>
      <c r="N259" s="233" t="s">
        <v>42</v>
      </c>
      <c r="O259" s="88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6" t="s">
        <v>203</v>
      </c>
      <c r="AT259" s="236" t="s">
        <v>141</v>
      </c>
      <c r="AU259" s="236" t="s">
        <v>115</v>
      </c>
      <c r="AY259" s="14" t="s">
        <v>138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4" t="s">
        <v>115</v>
      </c>
      <c r="BK259" s="237">
        <f>ROUND(I259*H259,2)</f>
        <v>0</v>
      </c>
      <c r="BL259" s="14" t="s">
        <v>203</v>
      </c>
      <c r="BM259" s="236" t="s">
        <v>552</v>
      </c>
    </row>
    <row r="260" s="2" customFormat="1" ht="16.5" customHeight="1">
      <c r="A260" s="35"/>
      <c r="B260" s="36"/>
      <c r="C260" s="238" t="s">
        <v>553</v>
      </c>
      <c r="D260" s="238" t="s">
        <v>179</v>
      </c>
      <c r="E260" s="239" t="s">
        <v>429</v>
      </c>
      <c r="F260" s="240" t="s">
        <v>554</v>
      </c>
      <c r="G260" s="241" t="s">
        <v>285</v>
      </c>
      <c r="H260" s="242">
        <v>1</v>
      </c>
      <c r="I260" s="243"/>
      <c r="J260" s="244">
        <f>ROUND(I260*H260,2)</f>
        <v>0</v>
      </c>
      <c r="K260" s="245"/>
      <c r="L260" s="246"/>
      <c r="M260" s="247" t="s">
        <v>1</v>
      </c>
      <c r="N260" s="248" t="s">
        <v>42</v>
      </c>
      <c r="O260" s="88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6" t="s">
        <v>282</v>
      </c>
      <c r="AT260" s="236" t="s">
        <v>179</v>
      </c>
      <c r="AU260" s="236" t="s">
        <v>115</v>
      </c>
      <c r="AY260" s="14" t="s">
        <v>138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4" t="s">
        <v>115</v>
      </c>
      <c r="BK260" s="237">
        <f>ROUND(I260*H260,2)</f>
        <v>0</v>
      </c>
      <c r="BL260" s="14" t="s">
        <v>203</v>
      </c>
      <c r="BM260" s="236" t="s">
        <v>555</v>
      </c>
    </row>
    <row r="261" s="2" customFormat="1" ht="24.15" customHeight="1">
      <c r="A261" s="35"/>
      <c r="B261" s="36"/>
      <c r="C261" s="224" t="s">
        <v>556</v>
      </c>
      <c r="D261" s="224" t="s">
        <v>141</v>
      </c>
      <c r="E261" s="225" t="s">
        <v>557</v>
      </c>
      <c r="F261" s="226" t="s">
        <v>558</v>
      </c>
      <c r="G261" s="227" t="s">
        <v>144</v>
      </c>
      <c r="H261" s="228">
        <v>1</v>
      </c>
      <c r="I261" s="229"/>
      <c r="J261" s="230">
        <f>ROUND(I261*H261,2)</f>
        <v>0</v>
      </c>
      <c r="K261" s="231"/>
      <c r="L261" s="41"/>
      <c r="M261" s="232" t="s">
        <v>1</v>
      </c>
      <c r="N261" s="233" t="s">
        <v>42</v>
      </c>
      <c r="O261" s="88"/>
      <c r="P261" s="234">
        <f>O261*H261</f>
        <v>0</v>
      </c>
      <c r="Q261" s="234">
        <v>0</v>
      </c>
      <c r="R261" s="234">
        <f>Q261*H261</f>
        <v>0</v>
      </c>
      <c r="S261" s="234">
        <v>0.17399999999999999</v>
      </c>
      <c r="T261" s="235">
        <f>S261*H261</f>
        <v>0.17399999999999999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6" t="s">
        <v>203</v>
      </c>
      <c r="AT261" s="236" t="s">
        <v>141</v>
      </c>
      <c r="AU261" s="236" t="s">
        <v>115</v>
      </c>
      <c r="AY261" s="14" t="s">
        <v>138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4" t="s">
        <v>115</v>
      </c>
      <c r="BK261" s="237">
        <f>ROUND(I261*H261,2)</f>
        <v>0</v>
      </c>
      <c r="BL261" s="14" t="s">
        <v>203</v>
      </c>
      <c r="BM261" s="236" t="s">
        <v>559</v>
      </c>
    </row>
    <row r="262" s="2" customFormat="1" ht="24.15" customHeight="1">
      <c r="A262" s="35"/>
      <c r="B262" s="36"/>
      <c r="C262" s="224" t="s">
        <v>560</v>
      </c>
      <c r="D262" s="224" t="s">
        <v>141</v>
      </c>
      <c r="E262" s="225" t="s">
        <v>561</v>
      </c>
      <c r="F262" s="226" t="s">
        <v>562</v>
      </c>
      <c r="G262" s="227" t="s">
        <v>144</v>
      </c>
      <c r="H262" s="228">
        <v>1</v>
      </c>
      <c r="I262" s="229"/>
      <c r="J262" s="230">
        <f>ROUND(I262*H262,2)</f>
        <v>0</v>
      </c>
      <c r="K262" s="231"/>
      <c r="L262" s="41"/>
      <c r="M262" s="232" t="s">
        <v>1</v>
      </c>
      <c r="N262" s="233" t="s">
        <v>42</v>
      </c>
      <c r="O262" s="88"/>
      <c r="P262" s="234">
        <f>O262*H262</f>
        <v>0</v>
      </c>
      <c r="Q262" s="234">
        <v>0</v>
      </c>
      <c r="R262" s="234">
        <f>Q262*H262</f>
        <v>0</v>
      </c>
      <c r="S262" s="234">
        <v>0.088099999999999998</v>
      </c>
      <c r="T262" s="235">
        <f>S262*H262</f>
        <v>0.088099999999999998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6" t="s">
        <v>203</v>
      </c>
      <c r="AT262" s="236" t="s">
        <v>141</v>
      </c>
      <c r="AU262" s="236" t="s">
        <v>115</v>
      </c>
      <c r="AY262" s="14" t="s">
        <v>138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4" t="s">
        <v>115</v>
      </c>
      <c r="BK262" s="237">
        <f>ROUND(I262*H262,2)</f>
        <v>0</v>
      </c>
      <c r="BL262" s="14" t="s">
        <v>203</v>
      </c>
      <c r="BM262" s="236" t="s">
        <v>563</v>
      </c>
    </row>
    <row r="263" s="2" customFormat="1" ht="24.15" customHeight="1">
      <c r="A263" s="35"/>
      <c r="B263" s="36"/>
      <c r="C263" s="224" t="s">
        <v>564</v>
      </c>
      <c r="D263" s="224" t="s">
        <v>141</v>
      </c>
      <c r="E263" s="225" t="s">
        <v>565</v>
      </c>
      <c r="F263" s="226" t="s">
        <v>566</v>
      </c>
      <c r="G263" s="227" t="s">
        <v>234</v>
      </c>
      <c r="H263" s="228">
        <v>0.48899999999999999</v>
      </c>
      <c r="I263" s="229"/>
      <c r="J263" s="230">
        <f>ROUND(I263*H263,2)</f>
        <v>0</v>
      </c>
      <c r="K263" s="231"/>
      <c r="L263" s="41"/>
      <c r="M263" s="232" t="s">
        <v>1</v>
      </c>
      <c r="N263" s="233" t="s">
        <v>42</v>
      </c>
      <c r="O263" s="88"/>
      <c r="P263" s="234">
        <f>O263*H263</f>
        <v>0</v>
      </c>
      <c r="Q263" s="234">
        <v>0</v>
      </c>
      <c r="R263" s="234">
        <f>Q263*H263</f>
        <v>0</v>
      </c>
      <c r="S263" s="234">
        <v>0</v>
      </c>
      <c r="T263" s="23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6" t="s">
        <v>203</v>
      </c>
      <c r="AT263" s="236" t="s">
        <v>141</v>
      </c>
      <c r="AU263" s="236" t="s">
        <v>115</v>
      </c>
      <c r="AY263" s="14" t="s">
        <v>138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4" t="s">
        <v>115</v>
      </c>
      <c r="BK263" s="237">
        <f>ROUND(I263*H263,2)</f>
        <v>0</v>
      </c>
      <c r="BL263" s="14" t="s">
        <v>203</v>
      </c>
      <c r="BM263" s="236" t="s">
        <v>567</v>
      </c>
    </row>
    <row r="264" s="12" customFormat="1" ht="22.8" customHeight="1">
      <c r="A264" s="12"/>
      <c r="B264" s="208"/>
      <c r="C264" s="209"/>
      <c r="D264" s="210" t="s">
        <v>75</v>
      </c>
      <c r="E264" s="222" t="s">
        <v>568</v>
      </c>
      <c r="F264" s="222" t="s">
        <v>569</v>
      </c>
      <c r="G264" s="209"/>
      <c r="H264" s="209"/>
      <c r="I264" s="212"/>
      <c r="J264" s="223">
        <f>BK264</f>
        <v>0</v>
      </c>
      <c r="K264" s="209"/>
      <c r="L264" s="214"/>
      <c r="M264" s="215"/>
      <c r="N264" s="216"/>
      <c r="O264" s="216"/>
      <c r="P264" s="217">
        <f>SUM(P265:P271)</f>
        <v>0</v>
      </c>
      <c r="Q264" s="216"/>
      <c r="R264" s="217">
        <f>SUM(R265:R271)</f>
        <v>0.10145070000000001</v>
      </c>
      <c r="S264" s="216"/>
      <c r="T264" s="218">
        <f>SUM(T265:T271)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9" t="s">
        <v>115</v>
      </c>
      <c r="AT264" s="220" t="s">
        <v>75</v>
      </c>
      <c r="AU264" s="220" t="s">
        <v>81</v>
      </c>
      <c r="AY264" s="219" t="s">
        <v>138</v>
      </c>
      <c r="BK264" s="221">
        <f>SUM(BK265:BK271)</f>
        <v>0</v>
      </c>
    </row>
    <row r="265" s="2" customFormat="1" ht="16.5" customHeight="1">
      <c r="A265" s="35"/>
      <c r="B265" s="36"/>
      <c r="C265" s="224" t="s">
        <v>570</v>
      </c>
      <c r="D265" s="224" t="s">
        <v>141</v>
      </c>
      <c r="E265" s="225" t="s">
        <v>571</v>
      </c>
      <c r="F265" s="226" t="s">
        <v>572</v>
      </c>
      <c r="G265" s="227" t="s">
        <v>149</v>
      </c>
      <c r="H265" s="228">
        <v>2.3399999999999999</v>
      </c>
      <c r="I265" s="229"/>
      <c r="J265" s="230">
        <f>ROUND(I265*H265,2)</f>
        <v>0</v>
      </c>
      <c r="K265" s="231"/>
      <c r="L265" s="41"/>
      <c r="M265" s="232" t="s">
        <v>1</v>
      </c>
      <c r="N265" s="233" t="s">
        <v>42</v>
      </c>
      <c r="O265" s="88"/>
      <c r="P265" s="234">
        <f>O265*H265</f>
        <v>0</v>
      </c>
      <c r="Q265" s="234">
        <v>0.00029999999999999997</v>
      </c>
      <c r="R265" s="234">
        <f>Q265*H265</f>
        <v>0.00070199999999999993</v>
      </c>
      <c r="S265" s="234">
        <v>0</v>
      </c>
      <c r="T265" s="23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6" t="s">
        <v>203</v>
      </c>
      <c r="AT265" s="236" t="s">
        <v>141</v>
      </c>
      <c r="AU265" s="236" t="s">
        <v>115</v>
      </c>
      <c r="AY265" s="14" t="s">
        <v>138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4" t="s">
        <v>115</v>
      </c>
      <c r="BK265" s="237">
        <f>ROUND(I265*H265,2)</f>
        <v>0</v>
      </c>
      <c r="BL265" s="14" t="s">
        <v>203</v>
      </c>
      <c r="BM265" s="236" t="s">
        <v>573</v>
      </c>
    </row>
    <row r="266" s="2" customFormat="1" ht="24.15" customHeight="1">
      <c r="A266" s="35"/>
      <c r="B266" s="36"/>
      <c r="C266" s="224" t="s">
        <v>574</v>
      </c>
      <c r="D266" s="224" t="s">
        <v>141</v>
      </c>
      <c r="E266" s="225" t="s">
        <v>575</v>
      </c>
      <c r="F266" s="226" t="s">
        <v>576</v>
      </c>
      <c r="G266" s="227" t="s">
        <v>149</v>
      </c>
      <c r="H266" s="228">
        <v>2.3399999999999999</v>
      </c>
      <c r="I266" s="229"/>
      <c r="J266" s="230">
        <f>ROUND(I266*H266,2)</f>
        <v>0</v>
      </c>
      <c r="K266" s="231"/>
      <c r="L266" s="41"/>
      <c r="M266" s="232" t="s">
        <v>1</v>
      </c>
      <c r="N266" s="233" t="s">
        <v>42</v>
      </c>
      <c r="O266" s="88"/>
      <c r="P266" s="234">
        <f>O266*H266</f>
        <v>0</v>
      </c>
      <c r="Q266" s="234">
        <v>0.014999999999999999</v>
      </c>
      <c r="R266" s="234">
        <f>Q266*H266</f>
        <v>0.035099999999999999</v>
      </c>
      <c r="S266" s="234">
        <v>0</v>
      </c>
      <c r="T266" s="23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6" t="s">
        <v>203</v>
      </c>
      <c r="AT266" s="236" t="s">
        <v>141</v>
      </c>
      <c r="AU266" s="236" t="s">
        <v>115</v>
      </c>
      <c r="AY266" s="14" t="s">
        <v>138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4" t="s">
        <v>115</v>
      </c>
      <c r="BK266" s="237">
        <f>ROUND(I266*H266,2)</f>
        <v>0</v>
      </c>
      <c r="BL266" s="14" t="s">
        <v>203</v>
      </c>
      <c r="BM266" s="236" t="s">
        <v>577</v>
      </c>
    </row>
    <row r="267" s="2" customFormat="1" ht="37.8" customHeight="1">
      <c r="A267" s="35"/>
      <c r="B267" s="36"/>
      <c r="C267" s="224" t="s">
        <v>578</v>
      </c>
      <c r="D267" s="224" t="s">
        <v>141</v>
      </c>
      <c r="E267" s="225" t="s">
        <v>579</v>
      </c>
      <c r="F267" s="226" t="s">
        <v>580</v>
      </c>
      <c r="G267" s="227" t="s">
        <v>149</v>
      </c>
      <c r="H267" s="228">
        <v>2.3399999999999999</v>
      </c>
      <c r="I267" s="229"/>
      <c r="J267" s="230">
        <f>ROUND(I267*H267,2)</f>
        <v>0</v>
      </c>
      <c r="K267" s="231"/>
      <c r="L267" s="41"/>
      <c r="M267" s="232" t="s">
        <v>1</v>
      </c>
      <c r="N267" s="233" t="s">
        <v>42</v>
      </c>
      <c r="O267" s="88"/>
      <c r="P267" s="234">
        <f>O267*H267</f>
        <v>0</v>
      </c>
      <c r="Q267" s="234">
        <v>0.0068900000000000003</v>
      </c>
      <c r="R267" s="234">
        <f>Q267*H267</f>
        <v>0.016122600000000001</v>
      </c>
      <c r="S267" s="234">
        <v>0</v>
      </c>
      <c r="T267" s="23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6" t="s">
        <v>203</v>
      </c>
      <c r="AT267" s="236" t="s">
        <v>141</v>
      </c>
      <c r="AU267" s="236" t="s">
        <v>115</v>
      </c>
      <c r="AY267" s="14" t="s">
        <v>138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4" t="s">
        <v>115</v>
      </c>
      <c r="BK267" s="237">
        <f>ROUND(I267*H267,2)</f>
        <v>0</v>
      </c>
      <c r="BL267" s="14" t="s">
        <v>203</v>
      </c>
      <c r="BM267" s="236" t="s">
        <v>581</v>
      </c>
    </row>
    <row r="268" s="2" customFormat="1" ht="37.8" customHeight="1">
      <c r="A268" s="35"/>
      <c r="B268" s="36"/>
      <c r="C268" s="238" t="s">
        <v>582</v>
      </c>
      <c r="D268" s="238" t="s">
        <v>179</v>
      </c>
      <c r="E268" s="239" t="s">
        <v>583</v>
      </c>
      <c r="F268" s="240" t="s">
        <v>584</v>
      </c>
      <c r="G268" s="241" t="s">
        <v>149</v>
      </c>
      <c r="H268" s="242">
        <v>2.5739999999999998</v>
      </c>
      <c r="I268" s="243"/>
      <c r="J268" s="244">
        <f>ROUND(I268*H268,2)</f>
        <v>0</v>
      </c>
      <c r="K268" s="245"/>
      <c r="L268" s="246"/>
      <c r="M268" s="247" t="s">
        <v>1</v>
      </c>
      <c r="N268" s="248" t="s">
        <v>42</v>
      </c>
      <c r="O268" s="88"/>
      <c r="P268" s="234">
        <f>O268*H268</f>
        <v>0</v>
      </c>
      <c r="Q268" s="234">
        <v>0.019199999999999998</v>
      </c>
      <c r="R268" s="234">
        <f>Q268*H268</f>
        <v>0.049420799999999994</v>
      </c>
      <c r="S268" s="234">
        <v>0</v>
      </c>
      <c r="T268" s="23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6" t="s">
        <v>282</v>
      </c>
      <c r="AT268" s="236" t="s">
        <v>179</v>
      </c>
      <c r="AU268" s="236" t="s">
        <v>115</v>
      </c>
      <c r="AY268" s="14" t="s">
        <v>138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4" t="s">
        <v>115</v>
      </c>
      <c r="BK268" s="237">
        <f>ROUND(I268*H268,2)</f>
        <v>0</v>
      </c>
      <c r="BL268" s="14" t="s">
        <v>203</v>
      </c>
      <c r="BM268" s="236" t="s">
        <v>585</v>
      </c>
    </row>
    <row r="269" s="2" customFormat="1" ht="24.15" customHeight="1">
      <c r="A269" s="35"/>
      <c r="B269" s="36"/>
      <c r="C269" s="224" t="s">
        <v>586</v>
      </c>
      <c r="D269" s="224" t="s">
        <v>141</v>
      </c>
      <c r="E269" s="225" t="s">
        <v>587</v>
      </c>
      <c r="F269" s="226" t="s">
        <v>588</v>
      </c>
      <c r="G269" s="227" t="s">
        <v>149</v>
      </c>
      <c r="H269" s="228">
        <v>2.3399999999999999</v>
      </c>
      <c r="I269" s="229"/>
      <c r="J269" s="230">
        <f>ROUND(I269*H269,2)</f>
        <v>0</v>
      </c>
      <c r="K269" s="231"/>
      <c r="L269" s="41"/>
      <c r="M269" s="232" t="s">
        <v>1</v>
      </c>
      <c r="N269" s="233" t="s">
        <v>42</v>
      </c>
      <c r="O269" s="88"/>
      <c r="P269" s="234">
        <f>O269*H269</f>
        <v>0</v>
      </c>
      <c r="Q269" s="234">
        <v>0</v>
      </c>
      <c r="R269" s="234">
        <f>Q269*H269</f>
        <v>0</v>
      </c>
      <c r="S269" s="234">
        <v>0</v>
      </c>
      <c r="T269" s="23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6" t="s">
        <v>203</v>
      </c>
      <c r="AT269" s="236" t="s">
        <v>141</v>
      </c>
      <c r="AU269" s="236" t="s">
        <v>115</v>
      </c>
      <c r="AY269" s="14" t="s">
        <v>138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4" t="s">
        <v>115</v>
      </c>
      <c r="BK269" s="237">
        <f>ROUND(I269*H269,2)</f>
        <v>0</v>
      </c>
      <c r="BL269" s="14" t="s">
        <v>203</v>
      </c>
      <c r="BM269" s="236" t="s">
        <v>589</v>
      </c>
    </row>
    <row r="270" s="2" customFormat="1" ht="24.15" customHeight="1">
      <c r="A270" s="35"/>
      <c r="B270" s="36"/>
      <c r="C270" s="224" t="s">
        <v>590</v>
      </c>
      <c r="D270" s="224" t="s">
        <v>141</v>
      </c>
      <c r="E270" s="225" t="s">
        <v>591</v>
      </c>
      <c r="F270" s="226" t="s">
        <v>592</v>
      </c>
      <c r="G270" s="227" t="s">
        <v>149</v>
      </c>
      <c r="H270" s="228">
        <v>2.3399999999999999</v>
      </c>
      <c r="I270" s="229"/>
      <c r="J270" s="230">
        <f>ROUND(I270*H270,2)</f>
        <v>0</v>
      </c>
      <c r="K270" s="231"/>
      <c r="L270" s="41"/>
      <c r="M270" s="232" t="s">
        <v>1</v>
      </c>
      <c r="N270" s="233" t="s">
        <v>42</v>
      </c>
      <c r="O270" s="88"/>
      <c r="P270" s="234">
        <f>O270*H270</f>
        <v>0</v>
      </c>
      <c r="Q270" s="234">
        <v>4.5000000000000003E-05</v>
      </c>
      <c r="R270" s="234">
        <f>Q270*H270</f>
        <v>0.0001053</v>
      </c>
      <c r="S270" s="234">
        <v>0</v>
      </c>
      <c r="T270" s="23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6" t="s">
        <v>203</v>
      </c>
      <c r="AT270" s="236" t="s">
        <v>141</v>
      </c>
      <c r="AU270" s="236" t="s">
        <v>115</v>
      </c>
      <c r="AY270" s="14" t="s">
        <v>138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4" t="s">
        <v>115</v>
      </c>
      <c r="BK270" s="237">
        <f>ROUND(I270*H270,2)</f>
        <v>0</v>
      </c>
      <c r="BL270" s="14" t="s">
        <v>203</v>
      </c>
      <c r="BM270" s="236" t="s">
        <v>593</v>
      </c>
    </row>
    <row r="271" s="2" customFormat="1" ht="24.15" customHeight="1">
      <c r="A271" s="35"/>
      <c r="B271" s="36"/>
      <c r="C271" s="224" t="s">
        <v>594</v>
      </c>
      <c r="D271" s="224" t="s">
        <v>141</v>
      </c>
      <c r="E271" s="225" t="s">
        <v>595</v>
      </c>
      <c r="F271" s="226" t="s">
        <v>596</v>
      </c>
      <c r="G271" s="227" t="s">
        <v>234</v>
      </c>
      <c r="H271" s="228">
        <v>0.10100000000000001</v>
      </c>
      <c r="I271" s="229"/>
      <c r="J271" s="230">
        <f>ROUND(I271*H271,2)</f>
        <v>0</v>
      </c>
      <c r="K271" s="231"/>
      <c r="L271" s="41"/>
      <c r="M271" s="232" t="s">
        <v>1</v>
      </c>
      <c r="N271" s="233" t="s">
        <v>42</v>
      </c>
      <c r="O271" s="88"/>
      <c r="P271" s="234">
        <f>O271*H271</f>
        <v>0</v>
      </c>
      <c r="Q271" s="234">
        <v>0</v>
      </c>
      <c r="R271" s="234">
        <f>Q271*H271</f>
        <v>0</v>
      </c>
      <c r="S271" s="234">
        <v>0</v>
      </c>
      <c r="T271" s="23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6" t="s">
        <v>203</v>
      </c>
      <c r="AT271" s="236" t="s">
        <v>141</v>
      </c>
      <c r="AU271" s="236" t="s">
        <v>115</v>
      </c>
      <c r="AY271" s="14" t="s">
        <v>138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4" t="s">
        <v>115</v>
      </c>
      <c r="BK271" s="237">
        <f>ROUND(I271*H271,2)</f>
        <v>0</v>
      </c>
      <c r="BL271" s="14" t="s">
        <v>203</v>
      </c>
      <c r="BM271" s="236" t="s">
        <v>597</v>
      </c>
    </row>
    <row r="272" s="12" customFormat="1" ht="22.8" customHeight="1">
      <c r="A272" s="12"/>
      <c r="B272" s="208"/>
      <c r="C272" s="209"/>
      <c r="D272" s="210" t="s">
        <v>75</v>
      </c>
      <c r="E272" s="222" t="s">
        <v>598</v>
      </c>
      <c r="F272" s="222" t="s">
        <v>599</v>
      </c>
      <c r="G272" s="209"/>
      <c r="H272" s="209"/>
      <c r="I272" s="212"/>
      <c r="J272" s="223">
        <f>BK272</f>
        <v>0</v>
      </c>
      <c r="K272" s="209"/>
      <c r="L272" s="214"/>
      <c r="M272" s="215"/>
      <c r="N272" s="216"/>
      <c r="O272" s="216"/>
      <c r="P272" s="217">
        <f>SUM(P273:P286)</f>
        <v>0</v>
      </c>
      <c r="Q272" s="216"/>
      <c r="R272" s="217">
        <f>SUM(R273:R286)</f>
        <v>0.49873917206499985</v>
      </c>
      <c r="S272" s="216"/>
      <c r="T272" s="218">
        <f>SUM(T273:T286)</f>
        <v>0.075429999999999997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9" t="s">
        <v>115</v>
      </c>
      <c r="AT272" s="220" t="s">
        <v>75</v>
      </c>
      <c r="AU272" s="220" t="s">
        <v>81</v>
      </c>
      <c r="AY272" s="219" t="s">
        <v>138</v>
      </c>
      <c r="BK272" s="221">
        <f>SUM(BK273:BK286)</f>
        <v>0</v>
      </c>
    </row>
    <row r="273" s="2" customFormat="1" ht="16.5" customHeight="1">
      <c r="A273" s="35"/>
      <c r="B273" s="36"/>
      <c r="C273" s="224" t="s">
        <v>600</v>
      </c>
      <c r="D273" s="224" t="s">
        <v>141</v>
      </c>
      <c r="E273" s="225" t="s">
        <v>601</v>
      </c>
      <c r="F273" s="226" t="s">
        <v>602</v>
      </c>
      <c r="G273" s="227" t="s">
        <v>149</v>
      </c>
      <c r="H273" s="228">
        <v>26.649999999999999</v>
      </c>
      <c r="I273" s="229"/>
      <c r="J273" s="230">
        <f>ROUND(I273*H273,2)</f>
        <v>0</v>
      </c>
      <c r="K273" s="231"/>
      <c r="L273" s="41"/>
      <c r="M273" s="232" t="s">
        <v>1</v>
      </c>
      <c r="N273" s="233" t="s">
        <v>42</v>
      </c>
      <c r="O273" s="88"/>
      <c r="P273" s="234">
        <f>O273*H273</f>
        <v>0</v>
      </c>
      <c r="Q273" s="234">
        <v>0</v>
      </c>
      <c r="R273" s="234">
        <f>Q273*H273</f>
        <v>0</v>
      </c>
      <c r="S273" s="234">
        <v>0</v>
      </c>
      <c r="T273" s="23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6" t="s">
        <v>203</v>
      </c>
      <c r="AT273" s="236" t="s">
        <v>141</v>
      </c>
      <c r="AU273" s="236" t="s">
        <v>115</v>
      </c>
      <c r="AY273" s="14" t="s">
        <v>138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4" t="s">
        <v>115</v>
      </c>
      <c r="BK273" s="237">
        <f>ROUND(I273*H273,2)</f>
        <v>0</v>
      </c>
      <c r="BL273" s="14" t="s">
        <v>203</v>
      </c>
      <c r="BM273" s="236" t="s">
        <v>603</v>
      </c>
    </row>
    <row r="274" s="2" customFormat="1" ht="24.15" customHeight="1">
      <c r="A274" s="35"/>
      <c r="B274" s="36"/>
      <c r="C274" s="224" t="s">
        <v>604</v>
      </c>
      <c r="D274" s="224" t="s">
        <v>141</v>
      </c>
      <c r="E274" s="225" t="s">
        <v>605</v>
      </c>
      <c r="F274" s="226" t="s">
        <v>606</v>
      </c>
      <c r="G274" s="227" t="s">
        <v>149</v>
      </c>
      <c r="H274" s="228">
        <v>26.649999999999999</v>
      </c>
      <c r="I274" s="229"/>
      <c r="J274" s="230">
        <f>ROUND(I274*H274,2)</f>
        <v>0</v>
      </c>
      <c r="K274" s="231"/>
      <c r="L274" s="41"/>
      <c r="M274" s="232" t="s">
        <v>1</v>
      </c>
      <c r="N274" s="233" t="s">
        <v>42</v>
      </c>
      <c r="O274" s="88"/>
      <c r="P274" s="234">
        <f>O274*H274</f>
        <v>0</v>
      </c>
      <c r="Q274" s="234">
        <v>3.3000000000000003E-05</v>
      </c>
      <c r="R274" s="234">
        <f>Q274*H274</f>
        <v>0.00087945000000000005</v>
      </c>
      <c r="S274" s="234">
        <v>0</v>
      </c>
      <c r="T274" s="23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6" t="s">
        <v>203</v>
      </c>
      <c r="AT274" s="236" t="s">
        <v>141</v>
      </c>
      <c r="AU274" s="236" t="s">
        <v>115</v>
      </c>
      <c r="AY274" s="14" t="s">
        <v>138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4" t="s">
        <v>115</v>
      </c>
      <c r="BK274" s="237">
        <f>ROUND(I274*H274,2)</f>
        <v>0</v>
      </c>
      <c r="BL274" s="14" t="s">
        <v>203</v>
      </c>
      <c r="BM274" s="236" t="s">
        <v>607</v>
      </c>
    </row>
    <row r="275" s="2" customFormat="1" ht="24.15" customHeight="1">
      <c r="A275" s="35"/>
      <c r="B275" s="36"/>
      <c r="C275" s="224" t="s">
        <v>608</v>
      </c>
      <c r="D275" s="224" t="s">
        <v>141</v>
      </c>
      <c r="E275" s="225" t="s">
        <v>609</v>
      </c>
      <c r="F275" s="226" t="s">
        <v>610</v>
      </c>
      <c r="G275" s="227" t="s">
        <v>149</v>
      </c>
      <c r="H275" s="228">
        <v>26.649999999999999</v>
      </c>
      <c r="I275" s="229"/>
      <c r="J275" s="230">
        <f>ROUND(I275*H275,2)</f>
        <v>0</v>
      </c>
      <c r="K275" s="231"/>
      <c r="L275" s="41"/>
      <c r="M275" s="232" t="s">
        <v>1</v>
      </c>
      <c r="N275" s="233" t="s">
        <v>42</v>
      </c>
      <c r="O275" s="88"/>
      <c r="P275" s="234">
        <f>O275*H275</f>
        <v>0</v>
      </c>
      <c r="Q275" s="234">
        <v>0.014999999999999999</v>
      </c>
      <c r="R275" s="234">
        <f>Q275*H275</f>
        <v>0.39974999999999994</v>
      </c>
      <c r="S275" s="234">
        <v>0</v>
      </c>
      <c r="T275" s="23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6" t="s">
        <v>203</v>
      </c>
      <c r="AT275" s="236" t="s">
        <v>141</v>
      </c>
      <c r="AU275" s="236" t="s">
        <v>115</v>
      </c>
      <c r="AY275" s="14" t="s">
        <v>138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4" t="s">
        <v>115</v>
      </c>
      <c r="BK275" s="237">
        <f>ROUND(I275*H275,2)</f>
        <v>0</v>
      </c>
      <c r="BL275" s="14" t="s">
        <v>203</v>
      </c>
      <c r="BM275" s="236" t="s">
        <v>611</v>
      </c>
    </row>
    <row r="276" s="2" customFormat="1" ht="24.15" customHeight="1">
      <c r="A276" s="35"/>
      <c r="B276" s="36"/>
      <c r="C276" s="224" t="s">
        <v>612</v>
      </c>
      <c r="D276" s="224" t="s">
        <v>141</v>
      </c>
      <c r="E276" s="225" t="s">
        <v>613</v>
      </c>
      <c r="F276" s="226" t="s">
        <v>614</v>
      </c>
      <c r="G276" s="227" t="s">
        <v>149</v>
      </c>
      <c r="H276" s="228">
        <v>26.649999999999999</v>
      </c>
      <c r="I276" s="229"/>
      <c r="J276" s="230">
        <f>ROUND(I276*H276,2)</f>
        <v>0</v>
      </c>
      <c r="K276" s="231"/>
      <c r="L276" s="41"/>
      <c r="M276" s="232" t="s">
        <v>1</v>
      </c>
      <c r="N276" s="233" t="s">
        <v>42</v>
      </c>
      <c r="O276" s="88"/>
      <c r="P276" s="234">
        <f>O276*H276</f>
        <v>0</v>
      </c>
      <c r="Q276" s="234">
        <v>0</v>
      </c>
      <c r="R276" s="234">
        <f>Q276*H276</f>
        <v>0</v>
      </c>
      <c r="S276" s="234">
        <v>0.0025000000000000001</v>
      </c>
      <c r="T276" s="235">
        <f>S276*H276</f>
        <v>0.066625000000000004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6" t="s">
        <v>203</v>
      </c>
      <c r="AT276" s="236" t="s">
        <v>141</v>
      </c>
      <c r="AU276" s="236" t="s">
        <v>115</v>
      </c>
      <c r="AY276" s="14" t="s">
        <v>138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4" t="s">
        <v>115</v>
      </c>
      <c r="BK276" s="237">
        <f>ROUND(I276*H276,2)</f>
        <v>0</v>
      </c>
      <c r="BL276" s="14" t="s">
        <v>203</v>
      </c>
      <c r="BM276" s="236" t="s">
        <v>615</v>
      </c>
    </row>
    <row r="277" s="2" customFormat="1">
      <c r="A277" s="35"/>
      <c r="B277" s="36"/>
      <c r="C277" s="37"/>
      <c r="D277" s="249" t="s">
        <v>215</v>
      </c>
      <c r="E277" s="37"/>
      <c r="F277" s="250" t="s">
        <v>616</v>
      </c>
      <c r="G277" s="37"/>
      <c r="H277" s="37"/>
      <c r="I277" s="191"/>
      <c r="J277" s="37"/>
      <c r="K277" s="37"/>
      <c r="L277" s="41"/>
      <c r="M277" s="251"/>
      <c r="N277" s="252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215</v>
      </c>
      <c r="AU277" s="14" t="s">
        <v>115</v>
      </c>
    </row>
    <row r="278" s="2" customFormat="1" ht="21.75" customHeight="1">
      <c r="A278" s="35"/>
      <c r="B278" s="36"/>
      <c r="C278" s="224" t="s">
        <v>617</v>
      </c>
      <c r="D278" s="224" t="s">
        <v>141</v>
      </c>
      <c r="E278" s="225" t="s">
        <v>618</v>
      </c>
      <c r="F278" s="226" t="s">
        <v>619</v>
      </c>
      <c r="G278" s="227" t="s">
        <v>149</v>
      </c>
      <c r="H278" s="228">
        <v>26.649999999999999</v>
      </c>
      <c r="I278" s="229"/>
      <c r="J278" s="230">
        <f>ROUND(I278*H278,2)</f>
        <v>0</v>
      </c>
      <c r="K278" s="231"/>
      <c r="L278" s="41"/>
      <c r="M278" s="232" t="s">
        <v>1</v>
      </c>
      <c r="N278" s="233" t="s">
        <v>42</v>
      </c>
      <c r="O278" s="88"/>
      <c r="P278" s="234">
        <f>O278*H278</f>
        <v>0</v>
      </c>
      <c r="Q278" s="234">
        <v>0.00029999999999999997</v>
      </c>
      <c r="R278" s="234">
        <f>Q278*H278</f>
        <v>0.0079949999999999986</v>
      </c>
      <c r="S278" s="234">
        <v>0</v>
      </c>
      <c r="T278" s="23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6" t="s">
        <v>203</v>
      </c>
      <c r="AT278" s="236" t="s">
        <v>141</v>
      </c>
      <c r="AU278" s="236" t="s">
        <v>115</v>
      </c>
      <c r="AY278" s="14" t="s">
        <v>138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4" t="s">
        <v>115</v>
      </c>
      <c r="BK278" s="237">
        <f>ROUND(I278*H278,2)</f>
        <v>0</v>
      </c>
      <c r="BL278" s="14" t="s">
        <v>203</v>
      </c>
      <c r="BM278" s="236" t="s">
        <v>620</v>
      </c>
    </row>
    <row r="279" s="2" customFormat="1" ht="37.8" customHeight="1">
      <c r="A279" s="35"/>
      <c r="B279" s="36"/>
      <c r="C279" s="238" t="s">
        <v>621</v>
      </c>
      <c r="D279" s="238" t="s">
        <v>179</v>
      </c>
      <c r="E279" s="239" t="s">
        <v>622</v>
      </c>
      <c r="F279" s="240" t="s">
        <v>623</v>
      </c>
      <c r="G279" s="241" t="s">
        <v>149</v>
      </c>
      <c r="H279" s="242">
        <v>29.315000000000001</v>
      </c>
      <c r="I279" s="243"/>
      <c r="J279" s="244">
        <f>ROUND(I279*H279,2)</f>
        <v>0</v>
      </c>
      <c r="K279" s="245"/>
      <c r="L279" s="246"/>
      <c r="M279" s="247" t="s">
        <v>1</v>
      </c>
      <c r="N279" s="248" t="s">
        <v>42</v>
      </c>
      <c r="O279" s="88"/>
      <c r="P279" s="234">
        <f>O279*H279</f>
        <v>0</v>
      </c>
      <c r="Q279" s="234">
        <v>0.0027699999999999999</v>
      </c>
      <c r="R279" s="234">
        <f>Q279*H279</f>
        <v>0.081202549999999998</v>
      </c>
      <c r="S279" s="234">
        <v>0</v>
      </c>
      <c r="T279" s="23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6" t="s">
        <v>282</v>
      </c>
      <c r="AT279" s="236" t="s">
        <v>179</v>
      </c>
      <c r="AU279" s="236" t="s">
        <v>115</v>
      </c>
      <c r="AY279" s="14" t="s">
        <v>138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4" t="s">
        <v>115</v>
      </c>
      <c r="BK279" s="237">
        <f>ROUND(I279*H279,2)</f>
        <v>0</v>
      </c>
      <c r="BL279" s="14" t="s">
        <v>203</v>
      </c>
      <c r="BM279" s="236" t="s">
        <v>624</v>
      </c>
    </row>
    <row r="280" s="2" customFormat="1" ht="21.75" customHeight="1">
      <c r="A280" s="35"/>
      <c r="B280" s="36"/>
      <c r="C280" s="224" t="s">
        <v>625</v>
      </c>
      <c r="D280" s="224" t="s">
        <v>141</v>
      </c>
      <c r="E280" s="225" t="s">
        <v>626</v>
      </c>
      <c r="F280" s="226" t="s">
        <v>627</v>
      </c>
      <c r="G280" s="227" t="s">
        <v>266</v>
      </c>
      <c r="H280" s="228">
        <v>29.350000000000001</v>
      </c>
      <c r="I280" s="229"/>
      <c r="J280" s="230">
        <f>ROUND(I280*H280,2)</f>
        <v>0</v>
      </c>
      <c r="K280" s="231"/>
      <c r="L280" s="41"/>
      <c r="M280" s="232" t="s">
        <v>1</v>
      </c>
      <c r="N280" s="233" t="s">
        <v>42</v>
      </c>
      <c r="O280" s="88"/>
      <c r="P280" s="234">
        <f>O280*H280</f>
        <v>0</v>
      </c>
      <c r="Q280" s="234">
        <v>0</v>
      </c>
      <c r="R280" s="234">
        <f>Q280*H280</f>
        <v>0</v>
      </c>
      <c r="S280" s="234">
        <v>0.00029999999999999997</v>
      </c>
      <c r="T280" s="235">
        <f>S280*H280</f>
        <v>0.0088050000000000003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6" t="s">
        <v>203</v>
      </c>
      <c r="AT280" s="236" t="s">
        <v>141</v>
      </c>
      <c r="AU280" s="236" t="s">
        <v>115</v>
      </c>
      <c r="AY280" s="14" t="s">
        <v>138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4" t="s">
        <v>115</v>
      </c>
      <c r="BK280" s="237">
        <f>ROUND(I280*H280,2)</f>
        <v>0</v>
      </c>
      <c r="BL280" s="14" t="s">
        <v>203</v>
      </c>
      <c r="BM280" s="236" t="s">
        <v>628</v>
      </c>
    </row>
    <row r="281" s="2" customFormat="1" ht="16.5" customHeight="1">
      <c r="A281" s="35"/>
      <c r="B281" s="36"/>
      <c r="C281" s="224" t="s">
        <v>629</v>
      </c>
      <c r="D281" s="224" t="s">
        <v>141</v>
      </c>
      <c r="E281" s="225" t="s">
        <v>630</v>
      </c>
      <c r="F281" s="226" t="s">
        <v>631</v>
      </c>
      <c r="G281" s="227" t="s">
        <v>266</v>
      </c>
      <c r="H281" s="228">
        <v>29.350000000000001</v>
      </c>
      <c r="I281" s="229"/>
      <c r="J281" s="230">
        <f>ROUND(I281*H281,2)</f>
        <v>0</v>
      </c>
      <c r="K281" s="231"/>
      <c r="L281" s="41"/>
      <c r="M281" s="232" t="s">
        <v>1</v>
      </c>
      <c r="N281" s="233" t="s">
        <v>42</v>
      </c>
      <c r="O281" s="88"/>
      <c r="P281" s="234">
        <f>O281*H281</f>
        <v>0</v>
      </c>
      <c r="Q281" s="234">
        <v>1.26999E-05</v>
      </c>
      <c r="R281" s="234">
        <f>Q281*H281</f>
        <v>0.00037274206500000003</v>
      </c>
      <c r="S281" s="234">
        <v>0</v>
      </c>
      <c r="T281" s="23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6" t="s">
        <v>203</v>
      </c>
      <c r="AT281" s="236" t="s">
        <v>141</v>
      </c>
      <c r="AU281" s="236" t="s">
        <v>115</v>
      </c>
      <c r="AY281" s="14" t="s">
        <v>138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4" t="s">
        <v>115</v>
      </c>
      <c r="BK281" s="237">
        <f>ROUND(I281*H281,2)</f>
        <v>0</v>
      </c>
      <c r="BL281" s="14" t="s">
        <v>203</v>
      </c>
      <c r="BM281" s="236" t="s">
        <v>632</v>
      </c>
    </row>
    <row r="282" s="2" customFormat="1" ht="24.15" customHeight="1">
      <c r="A282" s="35"/>
      <c r="B282" s="36"/>
      <c r="C282" s="238" t="s">
        <v>633</v>
      </c>
      <c r="D282" s="238" t="s">
        <v>179</v>
      </c>
      <c r="E282" s="239" t="s">
        <v>634</v>
      </c>
      <c r="F282" s="240" t="s">
        <v>635</v>
      </c>
      <c r="G282" s="241" t="s">
        <v>266</v>
      </c>
      <c r="H282" s="242">
        <v>32.284999999999997</v>
      </c>
      <c r="I282" s="243"/>
      <c r="J282" s="244">
        <f>ROUND(I282*H282,2)</f>
        <v>0</v>
      </c>
      <c r="K282" s="245"/>
      <c r="L282" s="246"/>
      <c r="M282" s="247" t="s">
        <v>1</v>
      </c>
      <c r="N282" s="248" t="s">
        <v>42</v>
      </c>
      <c r="O282" s="88"/>
      <c r="P282" s="234">
        <f>O282*H282</f>
        <v>0</v>
      </c>
      <c r="Q282" s="234">
        <v>0.00025000000000000001</v>
      </c>
      <c r="R282" s="234">
        <f>Q282*H282</f>
        <v>0.0080712499999999986</v>
      </c>
      <c r="S282" s="234">
        <v>0</v>
      </c>
      <c r="T282" s="23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6" t="s">
        <v>282</v>
      </c>
      <c r="AT282" s="236" t="s">
        <v>179</v>
      </c>
      <c r="AU282" s="236" t="s">
        <v>115</v>
      </c>
      <c r="AY282" s="14" t="s">
        <v>138</v>
      </c>
      <c r="BE282" s="237">
        <f>IF(N282="základní",J282,0)</f>
        <v>0</v>
      </c>
      <c r="BF282" s="237">
        <f>IF(N282="snížená",J282,0)</f>
        <v>0</v>
      </c>
      <c r="BG282" s="237">
        <f>IF(N282="zákl. přenesená",J282,0)</f>
        <v>0</v>
      </c>
      <c r="BH282" s="237">
        <f>IF(N282="sníž. přenesená",J282,0)</f>
        <v>0</v>
      </c>
      <c r="BI282" s="237">
        <f>IF(N282="nulová",J282,0)</f>
        <v>0</v>
      </c>
      <c r="BJ282" s="14" t="s">
        <v>115</v>
      </c>
      <c r="BK282" s="237">
        <f>ROUND(I282*H282,2)</f>
        <v>0</v>
      </c>
      <c r="BL282" s="14" t="s">
        <v>203</v>
      </c>
      <c r="BM282" s="236" t="s">
        <v>636</v>
      </c>
    </row>
    <row r="283" s="2" customFormat="1" ht="16.5" customHeight="1">
      <c r="A283" s="35"/>
      <c r="B283" s="36"/>
      <c r="C283" s="224" t="s">
        <v>637</v>
      </c>
      <c r="D283" s="224" t="s">
        <v>141</v>
      </c>
      <c r="E283" s="225" t="s">
        <v>638</v>
      </c>
      <c r="F283" s="226" t="s">
        <v>639</v>
      </c>
      <c r="G283" s="227" t="s">
        <v>266</v>
      </c>
      <c r="H283" s="228">
        <v>2.7000000000000002</v>
      </c>
      <c r="I283" s="229"/>
      <c r="J283" s="230">
        <f>ROUND(I283*H283,2)</f>
        <v>0</v>
      </c>
      <c r="K283" s="231"/>
      <c r="L283" s="41"/>
      <c r="M283" s="232" t="s">
        <v>1</v>
      </c>
      <c r="N283" s="233" t="s">
        <v>42</v>
      </c>
      <c r="O283" s="88"/>
      <c r="P283" s="234">
        <f>O283*H283</f>
        <v>0</v>
      </c>
      <c r="Q283" s="234">
        <v>0</v>
      </c>
      <c r="R283" s="234">
        <f>Q283*H283</f>
        <v>0</v>
      </c>
      <c r="S283" s="234">
        <v>0</v>
      </c>
      <c r="T283" s="23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6" t="s">
        <v>203</v>
      </c>
      <c r="AT283" s="236" t="s">
        <v>141</v>
      </c>
      <c r="AU283" s="236" t="s">
        <v>115</v>
      </c>
      <c r="AY283" s="14" t="s">
        <v>138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4" t="s">
        <v>115</v>
      </c>
      <c r="BK283" s="237">
        <f>ROUND(I283*H283,2)</f>
        <v>0</v>
      </c>
      <c r="BL283" s="14" t="s">
        <v>203</v>
      </c>
      <c r="BM283" s="236" t="s">
        <v>640</v>
      </c>
    </row>
    <row r="284" s="2" customFormat="1" ht="24.15" customHeight="1">
      <c r="A284" s="35"/>
      <c r="B284" s="36"/>
      <c r="C284" s="238" t="s">
        <v>641</v>
      </c>
      <c r="D284" s="238" t="s">
        <v>179</v>
      </c>
      <c r="E284" s="239" t="s">
        <v>642</v>
      </c>
      <c r="F284" s="240" t="s">
        <v>643</v>
      </c>
      <c r="G284" s="241" t="s">
        <v>266</v>
      </c>
      <c r="H284" s="242">
        <v>2.754</v>
      </c>
      <c r="I284" s="243"/>
      <c r="J284" s="244">
        <f>ROUND(I284*H284,2)</f>
        <v>0</v>
      </c>
      <c r="K284" s="245"/>
      <c r="L284" s="246"/>
      <c r="M284" s="247" t="s">
        <v>1</v>
      </c>
      <c r="N284" s="248" t="s">
        <v>42</v>
      </c>
      <c r="O284" s="88"/>
      <c r="P284" s="234">
        <f>O284*H284</f>
        <v>0</v>
      </c>
      <c r="Q284" s="234">
        <v>0.00017000000000000001</v>
      </c>
      <c r="R284" s="234">
        <f>Q284*H284</f>
        <v>0.00046818000000000006</v>
      </c>
      <c r="S284" s="234">
        <v>0</v>
      </c>
      <c r="T284" s="23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6" t="s">
        <v>282</v>
      </c>
      <c r="AT284" s="236" t="s">
        <v>179</v>
      </c>
      <c r="AU284" s="236" t="s">
        <v>115</v>
      </c>
      <c r="AY284" s="14" t="s">
        <v>138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4" t="s">
        <v>115</v>
      </c>
      <c r="BK284" s="237">
        <f>ROUND(I284*H284,2)</f>
        <v>0</v>
      </c>
      <c r="BL284" s="14" t="s">
        <v>203</v>
      </c>
      <c r="BM284" s="236" t="s">
        <v>644</v>
      </c>
    </row>
    <row r="285" s="2" customFormat="1" ht="16.5" customHeight="1">
      <c r="A285" s="35"/>
      <c r="B285" s="36"/>
      <c r="C285" s="224" t="s">
        <v>645</v>
      </c>
      <c r="D285" s="224" t="s">
        <v>141</v>
      </c>
      <c r="E285" s="225" t="s">
        <v>646</v>
      </c>
      <c r="F285" s="226" t="s">
        <v>647</v>
      </c>
      <c r="G285" s="227" t="s">
        <v>149</v>
      </c>
      <c r="H285" s="228">
        <v>26.649999999999999</v>
      </c>
      <c r="I285" s="229"/>
      <c r="J285" s="230">
        <f>ROUND(I285*H285,2)</f>
        <v>0</v>
      </c>
      <c r="K285" s="231"/>
      <c r="L285" s="41"/>
      <c r="M285" s="232" t="s">
        <v>1</v>
      </c>
      <c r="N285" s="233" t="s">
        <v>42</v>
      </c>
      <c r="O285" s="88"/>
      <c r="P285" s="234">
        <f>O285*H285</f>
        <v>0</v>
      </c>
      <c r="Q285" s="234">
        <v>0</v>
      </c>
      <c r="R285" s="234">
        <f>Q285*H285</f>
        <v>0</v>
      </c>
      <c r="S285" s="234">
        <v>0</v>
      </c>
      <c r="T285" s="23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6" t="s">
        <v>203</v>
      </c>
      <c r="AT285" s="236" t="s">
        <v>141</v>
      </c>
      <c r="AU285" s="236" t="s">
        <v>115</v>
      </c>
      <c r="AY285" s="14" t="s">
        <v>138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4" t="s">
        <v>115</v>
      </c>
      <c r="BK285" s="237">
        <f>ROUND(I285*H285,2)</f>
        <v>0</v>
      </c>
      <c r="BL285" s="14" t="s">
        <v>203</v>
      </c>
      <c r="BM285" s="236" t="s">
        <v>648</v>
      </c>
    </row>
    <row r="286" s="2" customFormat="1" ht="24.15" customHeight="1">
      <c r="A286" s="35"/>
      <c r="B286" s="36"/>
      <c r="C286" s="224" t="s">
        <v>649</v>
      </c>
      <c r="D286" s="224" t="s">
        <v>141</v>
      </c>
      <c r="E286" s="225" t="s">
        <v>650</v>
      </c>
      <c r="F286" s="226" t="s">
        <v>651</v>
      </c>
      <c r="G286" s="227" t="s">
        <v>234</v>
      </c>
      <c r="H286" s="228">
        <v>0.499</v>
      </c>
      <c r="I286" s="229"/>
      <c r="J286" s="230">
        <f>ROUND(I286*H286,2)</f>
        <v>0</v>
      </c>
      <c r="K286" s="231"/>
      <c r="L286" s="41"/>
      <c r="M286" s="232" t="s">
        <v>1</v>
      </c>
      <c r="N286" s="233" t="s">
        <v>42</v>
      </c>
      <c r="O286" s="88"/>
      <c r="P286" s="234">
        <f>O286*H286</f>
        <v>0</v>
      </c>
      <c r="Q286" s="234">
        <v>0</v>
      </c>
      <c r="R286" s="234">
        <f>Q286*H286</f>
        <v>0</v>
      </c>
      <c r="S286" s="234">
        <v>0</v>
      </c>
      <c r="T286" s="23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6" t="s">
        <v>203</v>
      </c>
      <c r="AT286" s="236" t="s">
        <v>141</v>
      </c>
      <c r="AU286" s="236" t="s">
        <v>115</v>
      </c>
      <c r="AY286" s="14" t="s">
        <v>138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4" t="s">
        <v>115</v>
      </c>
      <c r="BK286" s="237">
        <f>ROUND(I286*H286,2)</f>
        <v>0</v>
      </c>
      <c r="BL286" s="14" t="s">
        <v>203</v>
      </c>
      <c r="BM286" s="236" t="s">
        <v>652</v>
      </c>
    </row>
    <row r="287" s="12" customFormat="1" ht="22.8" customHeight="1">
      <c r="A287" s="12"/>
      <c r="B287" s="208"/>
      <c r="C287" s="209"/>
      <c r="D287" s="210" t="s">
        <v>75</v>
      </c>
      <c r="E287" s="222" t="s">
        <v>653</v>
      </c>
      <c r="F287" s="222" t="s">
        <v>654</v>
      </c>
      <c r="G287" s="209"/>
      <c r="H287" s="209"/>
      <c r="I287" s="212"/>
      <c r="J287" s="223">
        <f>BK287</f>
        <v>0</v>
      </c>
      <c r="K287" s="209"/>
      <c r="L287" s="214"/>
      <c r="M287" s="215"/>
      <c r="N287" s="216"/>
      <c r="O287" s="216"/>
      <c r="P287" s="217">
        <f>SUM(P288:P295)</f>
        <v>0</v>
      </c>
      <c r="Q287" s="216"/>
      <c r="R287" s="217">
        <f>SUM(R288:R295)</f>
        <v>0.36744354499999998</v>
      </c>
      <c r="S287" s="216"/>
      <c r="T287" s="218">
        <f>SUM(T288:T295)</f>
        <v>0.48258240000000002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9" t="s">
        <v>115</v>
      </c>
      <c r="AT287" s="220" t="s">
        <v>75</v>
      </c>
      <c r="AU287" s="220" t="s">
        <v>81</v>
      </c>
      <c r="AY287" s="219" t="s">
        <v>138</v>
      </c>
      <c r="BK287" s="221">
        <f>SUM(BK288:BK295)</f>
        <v>0</v>
      </c>
    </row>
    <row r="288" s="2" customFormat="1" ht="16.5" customHeight="1">
      <c r="A288" s="35"/>
      <c r="B288" s="36"/>
      <c r="C288" s="224" t="s">
        <v>655</v>
      </c>
      <c r="D288" s="224" t="s">
        <v>141</v>
      </c>
      <c r="E288" s="225" t="s">
        <v>656</v>
      </c>
      <c r="F288" s="226" t="s">
        <v>657</v>
      </c>
      <c r="G288" s="227" t="s">
        <v>149</v>
      </c>
      <c r="H288" s="228">
        <v>18.100999999999999</v>
      </c>
      <c r="I288" s="229"/>
      <c r="J288" s="230">
        <f>ROUND(I288*H288,2)</f>
        <v>0</v>
      </c>
      <c r="K288" s="231"/>
      <c r="L288" s="41"/>
      <c r="M288" s="232" t="s">
        <v>1</v>
      </c>
      <c r="N288" s="233" t="s">
        <v>42</v>
      </c>
      <c r="O288" s="88"/>
      <c r="P288" s="234">
        <f>O288*H288</f>
        <v>0</v>
      </c>
      <c r="Q288" s="234">
        <v>0.00029999999999999997</v>
      </c>
      <c r="R288" s="234">
        <f>Q288*H288</f>
        <v>0.005430299999999999</v>
      </c>
      <c r="S288" s="234">
        <v>0</v>
      </c>
      <c r="T288" s="23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6" t="s">
        <v>203</v>
      </c>
      <c r="AT288" s="236" t="s">
        <v>141</v>
      </c>
      <c r="AU288" s="236" t="s">
        <v>115</v>
      </c>
      <c r="AY288" s="14" t="s">
        <v>138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4" t="s">
        <v>115</v>
      </c>
      <c r="BK288" s="237">
        <f>ROUND(I288*H288,2)</f>
        <v>0</v>
      </c>
      <c r="BL288" s="14" t="s">
        <v>203</v>
      </c>
      <c r="BM288" s="236" t="s">
        <v>658</v>
      </c>
    </row>
    <row r="289" s="2" customFormat="1" ht="24.15" customHeight="1">
      <c r="A289" s="35"/>
      <c r="B289" s="36"/>
      <c r="C289" s="224" t="s">
        <v>659</v>
      </c>
      <c r="D289" s="224" t="s">
        <v>141</v>
      </c>
      <c r="E289" s="225" t="s">
        <v>660</v>
      </c>
      <c r="F289" s="226" t="s">
        <v>661</v>
      </c>
      <c r="G289" s="227" t="s">
        <v>149</v>
      </c>
      <c r="H289" s="228">
        <v>18.100999999999999</v>
      </c>
      <c r="I289" s="229"/>
      <c r="J289" s="230">
        <f>ROUND(I289*H289,2)</f>
        <v>0</v>
      </c>
      <c r="K289" s="231"/>
      <c r="L289" s="41"/>
      <c r="M289" s="232" t="s">
        <v>1</v>
      </c>
      <c r="N289" s="233" t="s">
        <v>42</v>
      </c>
      <c r="O289" s="88"/>
      <c r="P289" s="234">
        <f>O289*H289</f>
        <v>0</v>
      </c>
      <c r="Q289" s="234">
        <v>0.0051000000000000004</v>
      </c>
      <c r="R289" s="234">
        <f>Q289*H289</f>
        <v>0.092315099999999997</v>
      </c>
      <c r="S289" s="234">
        <v>0</v>
      </c>
      <c r="T289" s="23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6" t="s">
        <v>203</v>
      </c>
      <c r="AT289" s="236" t="s">
        <v>141</v>
      </c>
      <c r="AU289" s="236" t="s">
        <v>115</v>
      </c>
      <c r="AY289" s="14" t="s">
        <v>138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4" t="s">
        <v>115</v>
      </c>
      <c r="BK289" s="237">
        <f>ROUND(I289*H289,2)</f>
        <v>0</v>
      </c>
      <c r="BL289" s="14" t="s">
        <v>203</v>
      </c>
      <c r="BM289" s="236" t="s">
        <v>662</v>
      </c>
    </row>
    <row r="290" s="2" customFormat="1" ht="24.15" customHeight="1">
      <c r="A290" s="35"/>
      <c r="B290" s="36"/>
      <c r="C290" s="238" t="s">
        <v>663</v>
      </c>
      <c r="D290" s="238" t="s">
        <v>179</v>
      </c>
      <c r="E290" s="239" t="s">
        <v>664</v>
      </c>
      <c r="F290" s="240" t="s">
        <v>665</v>
      </c>
      <c r="G290" s="241" t="s">
        <v>149</v>
      </c>
      <c r="H290" s="242">
        <v>20.815999999999999</v>
      </c>
      <c r="I290" s="243"/>
      <c r="J290" s="244">
        <f>ROUND(I290*H290,2)</f>
        <v>0</v>
      </c>
      <c r="K290" s="245"/>
      <c r="L290" s="246"/>
      <c r="M290" s="247" t="s">
        <v>1</v>
      </c>
      <c r="N290" s="248" t="s">
        <v>42</v>
      </c>
      <c r="O290" s="88"/>
      <c r="P290" s="234">
        <f>O290*H290</f>
        <v>0</v>
      </c>
      <c r="Q290" s="234">
        <v>0.0126</v>
      </c>
      <c r="R290" s="234">
        <f>Q290*H290</f>
        <v>0.2622816</v>
      </c>
      <c r="S290" s="234">
        <v>0</v>
      </c>
      <c r="T290" s="23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6" t="s">
        <v>282</v>
      </c>
      <c r="AT290" s="236" t="s">
        <v>179</v>
      </c>
      <c r="AU290" s="236" t="s">
        <v>115</v>
      </c>
      <c r="AY290" s="14" t="s">
        <v>138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4" t="s">
        <v>115</v>
      </c>
      <c r="BK290" s="237">
        <f>ROUND(I290*H290,2)</f>
        <v>0</v>
      </c>
      <c r="BL290" s="14" t="s">
        <v>203</v>
      </c>
      <c r="BM290" s="236" t="s">
        <v>666</v>
      </c>
    </row>
    <row r="291" s="2" customFormat="1" ht="24.15" customHeight="1">
      <c r="A291" s="35"/>
      <c r="B291" s="36"/>
      <c r="C291" s="224" t="s">
        <v>667</v>
      </c>
      <c r="D291" s="224" t="s">
        <v>141</v>
      </c>
      <c r="E291" s="225" t="s">
        <v>668</v>
      </c>
      <c r="F291" s="226" t="s">
        <v>669</v>
      </c>
      <c r="G291" s="227" t="s">
        <v>149</v>
      </c>
      <c r="H291" s="228">
        <v>17.742000000000001</v>
      </c>
      <c r="I291" s="229"/>
      <c r="J291" s="230">
        <f>ROUND(I291*H291,2)</f>
        <v>0</v>
      </c>
      <c r="K291" s="231"/>
      <c r="L291" s="41"/>
      <c r="M291" s="232" t="s">
        <v>1</v>
      </c>
      <c r="N291" s="233" t="s">
        <v>42</v>
      </c>
      <c r="O291" s="88"/>
      <c r="P291" s="234">
        <f>O291*H291</f>
        <v>0</v>
      </c>
      <c r="Q291" s="234">
        <v>0</v>
      </c>
      <c r="R291" s="234">
        <f>Q291*H291</f>
        <v>0</v>
      </c>
      <c r="S291" s="234">
        <v>0.027199999999999998</v>
      </c>
      <c r="T291" s="235">
        <f>S291*H291</f>
        <v>0.48258240000000002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6" t="s">
        <v>203</v>
      </c>
      <c r="AT291" s="236" t="s">
        <v>141</v>
      </c>
      <c r="AU291" s="236" t="s">
        <v>115</v>
      </c>
      <c r="AY291" s="14" t="s">
        <v>138</v>
      </c>
      <c r="BE291" s="237">
        <f>IF(N291="základní",J291,0)</f>
        <v>0</v>
      </c>
      <c r="BF291" s="237">
        <f>IF(N291="snížená",J291,0)</f>
        <v>0</v>
      </c>
      <c r="BG291" s="237">
        <f>IF(N291="zákl. přenesená",J291,0)</f>
        <v>0</v>
      </c>
      <c r="BH291" s="237">
        <f>IF(N291="sníž. přenesená",J291,0)</f>
        <v>0</v>
      </c>
      <c r="BI291" s="237">
        <f>IF(N291="nulová",J291,0)</f>
        <v>0</v>
      </c>
      <c r="BJ291" s="14" t="s">
        <v>115</v>
      </c>
      <c r="BK291" s="237">
        <f>ROUND(I291*H291,2)</f>
        <v>0</v>
      </c>
      <c r="BL291" s="14" t="s">
        <v>203</v>
      </c>
      <c r="BM291" s="236" t="s">
        <v>670</v>
      </c>
    </row>
    <row r="292" s="2" customFormat="1" ht="24.15" customHeight="1">
      <c r="A292" s="35"/>
      <c r="B292" s="36"/>
      <c r="C292" s="224" t="s">
        <v>671</v>
      </c>
      <c r="D292" s="224" t="s">
        <v>141</v>
      </c>
      <c r="E292" s="225" t="s">
        <v>672</v>
      </c>
      <c r="F292" s="226" t="s">
        <v>673</v>
      </c>
      <c r="G292" s="227" t="s">
        <v>149</v>
      </c>
      <c r="H292" s="228">
        <v>2.0219999999999998</v>
      </c>
      <c r="I292" s="229"/>
      <c r="J292" s="230">
        <f>ROUND(I292*H292,2)</f>
        <v>0</v>
      </c>
      <c r="K292" s="231"/>
      <c r="L292" s="41"/>
      <c r="M292" s="232" t="s">
        <v>1</v>
      </c>
      <c r="N292" s="233" t="s">
        <v>42</v>
      </c>
      <c r="O292" s="88"/>
      <c r="P292" s="234">
        <f>O292*H292</f>
        <v>0</v>
      </c>
      <c r="Q292" s="234">
        <v>0</v>
      </c>
      <c r="R292" s="234">
        <f>Q292*H292</f>
        <v>0</v>
      </c>
      <c r="S292" s="234">
        <v>0</v>
      </c>
      <c r="T292" s="23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6" t="s">
        <v>203</v>
      </c>
      <c r="AT292" s="236" t="s">
        <v>141</v>
      </c>
      <c r="AU292" s="236" t="s">
        <v>115</v>
      </c>
      <c r="AY292" s="14" t="s">
        <v>138</v>
      </c>
      <c r="BE292" s="237">
        <f>IF(N292="základní",J292,0)</f>
        <v>0</v>
      </c>
      <c r="BF292" s="237">
        <f>IF(N292="snížená",J292,0)</f>
        <v>0</v>
      </c>
      <c r="BG292" s="237">
        <f>IF(N292="zákl. přenesená",J292,0)</f>
        <v>0</v>
      </c>
      <c r="BH292" s="237">
        <f>IF(N292="sníž. přenesená",J292,0)</f>
        <v>0</v>
      </c>
      <c r="BI292" s="237">
        <f>IF(N292="nulová",J292,0)</f>
        <v>0</v>
      </c>
      <c r="BJ292" s="14" t="s">
        <v>115</v>
      </c>
      <c r="BK292" s="237">
        <f>ROUND(I292*H292,2)</f>
        <v>0</v>
      </c>
      <c r="BL292" s="14" t="s">
        <v>203</v>
      </c>
      <c r="BM292" s="236" t="s">
        <v>674</v>
      </c>
    </row>
    <row r="293" s="2" customFormat="1" ht="24.15" customHeight="1">
      <c r="A293" s="35"/>
      <c r="B293" s="36"/>
      <c r="C293" s="224" t="s">
        <v>675</v>
      </c>
      <c r="D293" s="224" t="s">
        <v>141</v>
      </c>
      <c r="E293" s="225" t="s">
        <v>676</v>
      </c>
      <c r="F293" s="226" t="s">
        <v>677</v>
      </c>
      <c r="G293" s="227" t="s">
        <v>266</v>
      </c>
      <c r="H293" s="228">
        <v>13.204000000000001</v>
      </c>
      <c r="I293" s="229"/>
      <c r="J293" s="230">
        <f>ROUND(I293*H293,2)</f>
        <v>0</v>
      </c>
      <c r="K293" s="231"/>
      <c r="L293" s="41"/>
      <c r="M293" s="232" t="s">
        <v>1</v>
      </c>
      <c r="N293" s="233" t="s">
        <v>42</v>
      </c>
      <c r="O293" s="88"/>
      <c r="P293" s="234">
        <f>O293*H293</f>
        <v>0</v>
      </c>
      <c r="Q293" s="234">
        <v>0.00050000000000000001</v>
      </c>
      <c r="R293" s="234">
        <f>Q293*H293</f>
        <v>0.0066020000000000002</v>
      </c>
      <c r="S293" s="234">
        <v>0</v>
      </c>
      <c r="T293" s="23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6" t="s">
        <v>203</v>
      </c>
      <c r="AT293" s="236" t="s">
        <v>141</v>
      </c>
      <c r="AU293" s="236" t="s">
        <v>115</v>
      </c>
      <c r="AY293" s="14" t="s">
        <v>138</v>
      </c>
      <c r="BE293" s="237">
        <f>IF(N293="základní",J293,0)</f>
        <v>0</v>
      </c>
      <c r="BF293" s="237">
        <f>IF(N293="snížená",J293,0)</f>
        <v>0</v>
      </c>
      <c r="BG293" s="237">
        <f>IF(N293="zákl. přenesená",J293,0)</f>
        <v>0</v>
      </c>
      <c r="BH293" s="237">
        <f>IF(N293="sníž. přenesená",J293,0)</f>
        <v>0</v>
      </c>
      <c r="BI293" s="237">
        <f>IF(N293="nulová",J293,0)</f>
        <v>0</v>
      </c>
      <c r="BJ293" s="14" t="s">
        <v>115</v>
      </c>
      <c r="BK293" s="237">
        <f>ROUND(I293*H293,2)</f>
        <v>0</v>
      </c>
      <c r="BL293" s="14" t="s">
        <v>203</v>
      </c>
      <c r="BM293" s="236" t="s">
        <v>678</v>
      </c>
    </row>
    <row r="294" s="2" customFormat="1" ht="24.15" customHeight="1">
      <c r="A294" s="35"/>
      <c r="B294" s="36"/>
      <c r="C294" s="224" t="s">
        <v>679</v>
      </c>
      <c r="D294" s="224" t="s">
        <v>141</v>
      </c>
      <c r="E294" s="225" t="s">
        <v>680</v>
      </c>
      <c r="F294" s="226" t="s">
        <v>681</v>
      </c>
      <c r="G294" s="227" t="s">
        <v>149</v>
      </c>
      <c r="H294" s="228">
        <v>18.100999999999999</v>
      </c>
      <c r="I294" s="229"/>
      <c r="J294" s="230">
        <f>ROUND(I294*H294,2)</f>
        <v>0</v>
      </c>
      <c r="K294" s="231"/>
      <c r="L294" s="41"/>
      <c r="M294" s="232" t="s">
        <v>1</v>
      </c>
      <c r="N294" s="233" t="s">
        <v>42</v>
      </c>
      <c r="O294" s="88"/>
      <c r="P294" s="234">
        <f>O294*H294</f>
        <v>0</v>
      </c>
      <c r="Q294" s="234">
        <v>4.5000000000000003E-05</v>
      </c>
      <c r="R294" s="234">
        <f>Q294*H294</f>
        <v>0.00081454499999999996</v>
      </c>
      <c r="S294" s="234">
        <v>0</v>
      </c>
      <c r="T294" s="23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6" t="s">
        <v>203</v>
      </c>
      <c r="AT294" s="236" t="s">
        <v>141</v>
      </c>
      <c r="AU294" s="236" t="s">
        <v>115</v>
      </c>
      <c r="AY294" s="14" t="s">
        <v>138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4" t="s">
        <v>115</v>
      </c>
      <c r="BK294" s="237">
        <f>ROUND(I294*H294,2)</f>
        <v>0</v>
      </c>
      <c r="BL294" s="14" t="s">
        <v>203</v>
      </c>
      <c r="BM294" s="236" t="s">
        <v>682</v>
      </c>
    </row>
    <row r="295" s="2" customFormat="1" ht="24.15" customHeight="1">
      <c r="A295" s="35"/>
      <c r="B295" s="36"/>
      <c r="C295" s="224" t="s">
        <v>683</v>
      </c>
      <c r="D295" s="224" t="s">
        <v>141</v>
      </c>
      <c r="E295" s="225" t="s">
        <v>684</v>
      </c>
      <c r="F295" s="226" t="s">
        <v>685</v>
      </c>
      <c r="G295" s="227" t="s">
        <v>234</v>
      </c>
      <c r="H295" s="228">
        <v>0.36699999999999999</v>
      </c>
      <c r="I295" s="229"/>
      <c r="J295" s="230">
        <f>ROUND(I295*H295,2)</f>
        <v>0</v>
      </c>
      <c r="K295" s="231"/>
      <c r="L295" s="41"/>
      <c r="M295" s="232" t="s">
        <v>1</v>
      </c>
      <c r="N295" s="233" t="s">
        <v>42</v>
      </c>
      <c r="O295" s="88"/>
      <c r="P295" s="234">
        <f>O295*H295</f>
        <v>0</v>
      </c>
      <c r="Q295" s="234">
        <v>0</v>
      </c>
      <c r="R295" s="234">
        <f>Q295*H295</f>
        <v>0</v>
      </c>
      <c r="S295" s="234">
        <v>0</v>
      </c>
      <c r="T295" s="23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6" t="s">
        <v>203</v>
      </c>
      <c r="AT295" s="236" t="s">
        <v>141</v>
      </c>
      <c r="AU295" s="236" t="s">
        <v>115</v>
      </c>
      <c r="AY295" s="14" t="s">
        <v>138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4" t="s">
        <v>115</v>
      </c>
      <c r="BK295" s="237">
        <f>ROUND(I295*H295,2)</f>
        <v>0</v>
      </c>
      <c r="BL295" s="14" t="s">
        <v>203</v>
      </c>
      <c r="BM295" s="236" t="s">
        <v>686</v>
      </c>
    </row>
    <row r="296" s="12" customFormat="1" ht="22.8" customHeight="1">
      <c r="A296" s="12"/>
      <c r="B296" s="208"/>
      <c r="C296" s="209"/>
      <c r="D296" s="210" t="s">
        <v>75</v>
      </c>
      <c r="E296" s="222" t="s">
        <v>687</v>
      </c>
      <c r="F296" s="222" t="s">
        <v>688</v>
      </c>
      <c r="G296" s="209"/>
      <c r="H296" s="209"/>
      <c r="I296" s="212"/>
      <c r="J296" s="223">
        <f>BK296</f>
        <v>0</v>
      </c>
      <c r="K296" s="209"/>
      <c r="L296" s="214"/>
      <c r="M296" s="215"/>
      <c r="N296" s="216"/>
      <c r="O296" s="216"/>
      <c r="P296" s="217">
        <f>SUM(P297:P309)</f>
        <v>0</v>
      </c>
      <c r="Q296" s="216"/>
      <c r="R296" s="217">
        <f>SUM(R297:R309)</f>
        <v>0.0046871945999999998</v>
      </c>
      <c r="S296" s="216"/>
      <c r="T296" s="218">
        <f>SUM(T297:T309)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9" t="s">
        <v>115</v>
      </c>
      <c r="AT296" s="220" t="s">
        <v>75</v>
      </c>
      <c r="AU296" s="220" t="s">
        <v>81</v>
      </c>
      <c r="AY296" s="219" t="s">
        <v>138</v>
      </c>
      <c r="BK296" s="221">
        <f>SUM(BK297:BK309)</f>
        <v>0</v>
      </c>
    </row>
    <row r="297" s="2" customFormat="1" ht="24.15" customHeight="1">
      <c r="A297" s="35"/>
      <c r="B297" s="36"/>
      <c r="C297" s="224" t="s">
        <v>689</v>
      </c>
      <c r="D297" s="224" t="s">
        <v>141</v>
      </c>
      <c r="E297" s="225" t="s">
        <v>690</v>
      </c>
      <c r="F297" s="226" t="s">
        <v>691</v>
      </c>
      <c r="G297" s="227" t="s">
        <v>149</v>
      </c>
      <c r="H297" s="228">
        <v>4.8600000000000003</v>
      </c>
      <c r="I297" s="229"/>
      <c r="J297" s="230">
        <f>ROUND(I297*H297,2)</f>
        <v>0</v>
      </c>
      <c r="K297" s="231"/>
      <c r="L297" s="41"/>
      <c r="M297" s="232" t="s">
        <v>1</v>
      </c>
      <c r="N297" s="233" t="s">
        <v>42</v>
      </c>
      <c r="O297" s="88"/>
      <c r="P297" s="234">
        <f>O297*H297</f>
        <v>0</v>
      </c>
      <c r="Q297" s="234">
        <v>6.7000000000000002E-05</v>
      </c>
      <c r="R297" s="234">
        <f>Q297*H297</f>
        <v>0.00032562000000000004</v>
      </c>
      <c r="S297" s="234">
        <v>0</v>
      </c>
      <c r="T297" s="23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6" t="s">
        <v>203</v>
      </c>
      <c r="AT297" s="236" t="s">
        <v>141</v>
      </c>
      <c r="AU297" s="236" t="s">
        <v>115</v>
      </c>
      <c r="AY297" s="14" t="s">
        <v>138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4" t="s">
        <v>115</v>
      </c>
      <c r="BK297" s="237">
        <f>ROUND(I297*H297,2)</f>
        <v>0</v>
      </c>
      <c r="BL297" s="14" t="s">
        <v>203</v>
      </c>
      <c r="BM297" s="236" t="s">
        <v>692</v>
      </c>
    </row>
    <row r="298" s="2" customFormat="1" ht="24.15" customHeight="1">
      <c r="A298" s="35"/>
      <c r="B298" s="36"/>
      <c r="C298" s="224" t="s">
        <v>693</v>
      </c>
      <c r="D298" s="224" t="s">
        <v>141</v>
      </c>
      <c r="E298" s="225" t="s">
        <v>694</v>
      </c>
      <c r="F298" s="226" t="s">
        <v>695</v>
      </c>
      <c r="G298" s="227" t="s">
        <v>149</v>
      </c>
      <c r="H298" s="228">
        <v>4.8600000000000003</v>
      </c>
      <c r="I298" s="229"/>
      <c r="J298" s="230">
        <f>ROUND(I298*H298,2)</f>
        <v>0</v>
      </c>
      <c r="K298" s="231"/>
      <c r="L298" s="41"/>
      <c r="M298" s="232" t="s">
        <v>1</v>
      </c>
      <c r="N298" s="233" t="s">
        <v>42</v>
      </c>
      <c r="O298" s="88"/>
      <c r="P298" s="234">
        <f>O298*H298</f>
        <v>0</v>
      </c>
      <c r="Q298" s="234">
        <v>0.00014375</v>
      </c>
      <c r="R298" s="234">
        <f>Q298*H298</f>
        <v>0.00069862500000000003</v>
      </c>
      <c r="S298" s="234">
        <v>0</v>
      </c>
      <c r="T298" s="23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6" t="s">
        <v>203</v>
      </c>
      <c r="AT298" s="236" t="s">
        <v>141</v>
      </c>
      <c r="AU298" s="236" t="s">
        <v>115</v>
      </c>
      <c r="AY298" s="14" t="s">
        <v>138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4" t="s">
        <v>115</v>
      </c>
      <c r="BK298" s="237">
        <f>ROUND(I298*H298,2)</f>
        <v>0</v>
      </c>
      <c r="BL298" s="14" t="s">
        <v>203</v>
      </c>
      <c r="BM298" s="236" t="s">
        <v>696</v>
      </c>
    </row>
    <row r="299" s="2" customFormat="1" ht="24.15" customHeight="1">
      <c r="A299" s="35"/>
      <c r="B299" s="36"/>
      <c r="C299" s="224" t="s">
        <v>697</v>
      </c>
      <c r="D299" s="224" t="s">
        <v>141</v>
      </c>
      <c r="E299" s="225" t="s">
        <v>698</v>
      </c>
      <c r="F299" s="226" t="s">
        <v>699</v>
      </c>
      <c r="G299" s="227" t="s">
        <v>149</v>
      </c>
      <c r="H299" s="228">
        <v>4.8600000000000003</v>
      </c>
      <c r="I299" s="229"/>
      <c r="J299" s="230">
        <f>ROUND(I299*H299,2)</f>
        <v>0</v>
      </c>
      <c r="K299" s="231"/>
      <c r="L299" s="41"/>
      <c r="M299" s="232" t="s">
        <v>1</v>
      </c>
      <c r="N299" s="233" t="s">
        <v>42</v>
      </c>
      <c r="O299" s="88"/>
      <c r="P299" s="234">
        <f>O299*H299</f>
        <v>0</v>
      </c>
      <c r="Q299" s="234">
        <v>0.00012305000000000001</v>
      </c>
      <c r="R299" s="234">
        <f>Q299*H299</f>
        <v>0.00059802300000000004</v>
      </c>
      <c r="S299" s="234">
        <v>0</v>
      </c>
      <c r="T299" s="23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6" t="s">
        <v>203</v>
      </c>
      <c r="AT299" s="236" t="s">
        <v>141</v>
      </c>
      <c r="AU299" s="236" t="s">
        <v>115</v>
      </c>
      <c r="AY299" s="14" t="s">
        <v>138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4" t="s">
        <v>115</v>
      </c>
      <c r="BK299" s="237">
        <f>ROUND(I299*H299,2)</f>
        <v>0</v>
      </c>
      <c r="BL299" s="14" t="s">
        <v>203</v>
      </c>
      <c r="BM299" s="236" t="s">
        <v>700</v>
      </c>
    </row>
    <row r="300" s="2" customFormat="1" ht="24.15" customHeight="1">
      <c r="A300" s="35"/>
      <c r="B300" s="36"/>
      <c r="C300" s="224" t="s">
        <v>701</v>
      </c>
      <c r="D300" s="224" t="s">
        <v>141</v>
      </c>
      <c r="E300" s="225" t="s">
        <v>702</v>
      </c>
      <c r="F300" s="226" t="s">
        <v>703</v>
      </c>
      <c r="G300" s="227" t="s">
        <v>149</v>
      </c>
      <c r="H300" s="228">
        <v>4.8600000000000003</v>
      </c>
      <c r="I300" s="229"/>
      <c r="J300" s="230">
        <f>ROUND(I300*H300,2)</f>
        <v>0</v>
      </c>
      <c r="K300" s="231"/>
      <c r="L300" s="41"/>
      <c r="M300" s="232" t="s">
        <v>1</v>
      </c>
      <c r="N300" s="233" t="s">
        <v>42</v>
      </c>
      <c r="O300" s="88"/>
      <c r="P300" s="234">
        <f>O300*H300</f>
        <v>0</v>
      </c>
      <c r="Q300" s="234">
        <v>0.00012305000000000001</v>
      </c>
      <c r="R300" s="234">
        <f>Q300*H300</f>
        <v>0.00059802300000000004</v>
      </c>
      <c r="S300" s="234">
        <v>0</v>
      </c>
      <c r="T300" s="23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6" t="s">
        <v>203</v>
      </c>
      <c r="AT300" s="236" t="s">
        <v>141</v>
      </c>
      <c r="AU300" s="236" t="s">
        <v>115</v>
      </c>
      <c r="AY300" s="14" t="s">
        <v>138</v>
      </c>
      <c r="BE300" s="237">
        <f>IF(N300="základní",J300,0)</f>
        <v>0</v>
      </c>
      <c r="BF300" s="237">
        <f>IF(N300="snížená",J300,0)</f>
        <v>0</v>
      </c>
      <c r="BG300" s="237">
        <f>IF(N300="zákl. přenesená",J300,0)</f>
        <v>0</v>
      </c>
      <c r="BH300" s="237">
        <f>IF(N300="sníž. přenesená",J300,0)</f>
        <v>0</v>
      </c>
      <c r="BI300" s="237">
        <f>IF(N300="nulová",J300,0)</f>
        <v>0</v>
      </c>
      <c r="BJ300" s="14" t="s">
        <v>115</v>
      </c>
      <c r="BK300" s="237">
        <f>ROUND(I300*H300,2)</f>
        <v>0</v>
      </c>
      <c r="BL300" s="14" t="s">
        <v>203</v>
      </c>
      <c r="BM300" s="236" t="s">
        <v>704</v>
      </c>
    </row>
    <row r="301" s="2" customFormat="1" ht="24.15" customHeight="1">
      <c r="A301" s="35"/>
      <c r="B301" s="36"/>
      <c r="C301" s="224" t="s">
        <v>705</v>
      </c>
      <c r="D301" s="224" t="s">
        <v>141</v>
      </c>
      <c r="E301" s="225" t="s">
        <v>706</v>
      </c>
      <c r="F301" s="226" t="s">
        <v>707</v>
      </c>
      <c r="G301" s="227" t="s">
        <v>149</v>
      </c>
      <c r="H301" s="228">
        <v>2.3999999999999999</v>
      </c>
      <c r="I301" s="229"/>
      <c r="J301" s="230">
        <f>ROUND(I301*H301,2)</f>
        <v>0</v>
      </c>
      <c r="K301" s="231"/>
      <c r="L301" s="41"/>
      <c r="M301" s="232" t="s">
        <v>1</v>
      </c>
      <c r="N301" s="233" t="s">
        <v>42</v>
      </c>
      <c r="O301" s="88"/>
      <c r="P301" s="234">
        <f>O301*H301</f>
        <v>0</v>
      </c>
      <c r="Q301" s="234">
        <v>8.7100000000000003E-05</v>
      </c>
      <c r="R301" s="234">
        <f>Q301*H301</f>
        <v>0.00020903999999999999</v>
      </c>
      <c r="S301" s="234">
        <v>0</v>
      </c>
      <c r="T301" s="23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6" t="s">
        <v>203</v>
      </c>
      <c r="AT301" s="236" t="s">
        <v>141</v>
      </c>
      <c r="AU301" s="236" t="s">
        <v>115</v>
      </c>
      <c r="AY301" s="14" t="s">
        <v>138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4" t="s">
        <v>115</v>
      </c>
      <c r="BK301" s="237">
        <f>ROUND(I301*H301,2)</f>
        <v>0</v>
      </c>
      <c r="BL301" s="14" t="s">
        <v>203</v>
      </c>
      <c r="BM301" s="236" t="s">
        <v>708</v>
      </c>
    </row>
    <row r="302" s="2" customFormat="1" ht="33" customHeight="1">
      <c r="A302" s="35"/>
      <c r="B302" s="36"/>
      <c r="C302" s="224" t="s">
        <v>709</v>
      </c>
      <c r="D302" s="224" t="s">
        <v>141</v>
      </c>
      <c r="E302" s="225" t="s">
        <v>710</v>
      </c>
      <c r="F302" s="226" t="s">
        <v>711</v>
      </c>
      <c r="G302" s="227" t="s">
        <v>149</v>
      </c>
      <c r="H302" s="228">
        <v>2.3999999999999999</v>
      </c>
      <c r="I302" s="229"/>
      <c r="J302" s="230">
        <f>ROUND(I302*H302,2)</f>
        <v>0</v>
      </c>
      <c r="K302" s="231"/>
      <c r="L302" s="41"/>
      <c r="M302" s="232" t="s">
        <v>1</v>
      </c>
      <c r="N302" s="233" t="s">
        <v>42</v>
      </c>
      <c r="O302" s="88"/>
      <c r="P302" s="234">
        <f>O302*H302</f>
        <v>0</v>
      </c>
      <c r="Q302" s="234">
        <v>0.00022599999999999999</v>
      </c>
      <c r="R302" s="234">
        <f>Q302*H302</f>
        <v>0.00054239999999999996</v>
      </c>
      <c r="S302" s="234">
        <v>0</v>
      </c>
      <c r="T302" s="23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6" t="s">
        <v>203</v>
      </c>
      <c r="AT302" s="236" t="s">
        <v>141</v>
      </c>
      <c r="AU302" s="236" t="s">
        <v>115</v>
      </c>
      <c r="AY302" s="14" t="s">
        <v>138</v>
      </c>
      <c r="BE302" s="237">
        <f>IF(N302="základní",J302,0)</f>
        <v>0</v>
      </c>
      <c r="BF302" s="237">
        <f>IF(N302="snížená",J302,0)</f>
        <v>0</v>
      </c>
      <c r="BG302" s="237">
        <f>IF(N302="zákl. přenesená",J302,0)</f>
        <v>0</v>
      </c>
      <c r="BH302" s="237">
        <f>IF(N302="sníž. přenesená",J302,0)</f>
        <v>0</v>
      </c>
      <c r="BI302" s="237">
        <f>IF(N302="nulová",J302,0)</f>
        <v>0</v>
      </c>
      <c r="BJ302" s="14" t="s">
        <v>115</v>
      </c>
      <c r="BK302" s="237">
        <f>ROUND(I302*H302,2)</f>
        <v>0</v>
      </c>
      <c r="BL302" s="14" t="s">
        <v>203</v>
      </c>
      <c r="BM302" s="236" t="s">
        <v>712</v>
      </c>
    </row>
    <row r="303" s="2" customFormat="1" ht="24.15" customHeight="1">
      <c r="A303" s="35"/>
      <c r="B303" s="36"/>
      <c r="C303" s="224" t="s">
        <v>713</v>
      </c>
      <c r="D303" s="224" t="s">
        <v>141</v>
      </c>
      <c r="E303" s="225" t="s">
        <v>714</v>
      </c>
      <c r="F303" s="226" t="s">
        <v>715</v>
      </c>
      <c r="G303" s="227" t="s">
        <v>149</v>
      </c>
      <c r="H303" s="228">
        <v>2.3999999999999999</v>
      </c>
      <c r="I303" s="229"/>
      <c r="J303" s="230">
        <f>ROUND(I303*H303,2)</f>
        <v>0</v>
      </c>
      <c r="K303" s="231"/>
      <c r="L303" s="41"/>
      <c r="M303" s="232" t="s">
        <v>1</v>
      </c>
      <c r="N303" s="233" t="s">
        <v>42</v>
      </c>
      <c r="O303" s="88"/>
      <c r="P303" s="234">
        <f>O303*H303</f>
        <v>0</v>
      </c>
      <c r="Q303" s="234">
        <v>0</v>
      </c>
      <c r="R303" s="234">
        <f>Q303*H303</f>
        <v>0</v>
      </c>
      <c r="S303" s="234">
        <v>0</v>
      </c>
      <c r="T303" s="23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6" t="s">
        <v>203</v>
      </c>
      <c r="AT303" s="236" t="s">
        <v>141</v>
      </c>
      <c r="AU303" s="236" t="s">
        <v>115</v>
      </c>
      <c r="AY303" s="14" t="s">
        <v>138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4" t="s">
        <v>115</v>
      </c>
      <c r="BK303" s="237">
        <f>ROUND(I303*H303,2)</f>
        <v>0</v>
      </c>
      <c r="BL303" s="14" t="s">
        <v>203</v>
      </c>
      <c r="BM303" s="236" t="s">
        <v>716</v>
      </c>
    </row>
    <row r="304" s="2" customFormat="1" ht="16.5" customHeight="1">
      <c r="A304" s="35"/>
      <c r="B304" s="36"/>
      <c r="C304" s="224" t="s">
        <v>717</v>
      </c>
      <c r="D304" s="224" t="s">
        <v>141</v>
      </c>
      <c r="E304" s="225" t="s">
        <v>718</v>
      </c>
      <c r="F304" s="226" t="s">
        <v>719</v>
      </c>
      <c r="G304" s="227" t="s">
        <v>266</v>
      </c>
      <c r="H304" s="228">
        <v>7.6399999999999997</v>
      </c>
      <c r="I304" s="229"/>
      <c r="J304" s="230">
        <f>ROUND(I304*H304,2)</f>
        <v>0</v>
      </c>
      <c r="K304" s="231"/>
      <c r="L304" s="41"/>
      <c r="M304" s="232" t="s">
        <v>1</v>
      </c>
      <c r="N304" s="233" t="s">
        <v>42</v>
      </c>
      <c r="O304" s="88"/>
      <c r="P304" s="234">
        <f>O304*H304</f>
        <v>0</v>
      </c>
      <c r="Q304" s="234">
        <v>6.0000000000000002E-06</v>
      </c>
      <c r="R304" s="234">
        <f>Q304*H304</f>
        <v>4.5840000000000002E-05</v>
      </c>
      <c r="S304" s="234">
        <v>0</v>
      </c>
      <c r="T304" s="23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6" t="s">
        <v>203</v>
      </c>
      <c r="AT304" s="236" t="s">
        <v>141</v>
      </c>
      <c r="AU304" s="236" t="s">
        <v>115</v>
      </c>
      <c r="AY304" s="14" t="s">
        <v>138</v>
      </c>
      <c r="BE304" s="237">
        <f>IF(N304="základní",J304,0)</f>
        <v>0</v>
      </c>
      <c r="BF304" s="237">
        <f>IF(N304="snížená",J304,0)</f>
        <v>0</v>
      </c>
      <c r="BG304" s="237">
        <f>IF(N304="zákl. přenesená",J304,0)</f>
        <v>0</v>
      </c>
      <c r="BH304" s="237">
        <f>IF(N304="sníž. přenesená",J304,0)</f>
        <v>0</v>
      </c>
      <c r="BI304" s="237">
        <f>IF(N304="nulová",J304,0)</f>
        <v>0</v>
      </c>
      <c r="BJ304" s="14" t="s">
        <v>115</v>
      </c>
      <c r="BK304" s="237">
        <f>ROUND(I304*H304,2)</f>
        <v>0</v>
      </c>
      <c r="BL304" s="14" t="s">
        <v>203</v>
      </c>
      <c r="BM304" s="236" t="s">
        <v>720</v>
      </c>
    </row>
    <row r="305" s="2" customFormat="1" ht="24.15" customHeight="1">
      <c r="A305" s="35"/>
      <c r="B305" s="36"/>
      <c r="C305" s="224" t="s">
        <v>721</v>
      </c>
      <c r="D305" s="224" t="s">
        <v>141</v>
      </c>
      <c r="E305" s="225" t="s">
        <v>722</v>
      </c>
      <c r="F305" s="226" t="s">
        <v>723</v>
      </c>
      <c r="G305" s="227" t="s">
        <v>266</v>
      </c>
      <c r="H305" s="228">
        <v>7.6399999999999997</v>
      </c>
      <c r="I305" s="229"/>
      <c r="J305" s="230">
        <f>ROUND(I305*H305,2)</f>
        <v>0</v>
      </c>
      <c r="K305" s="231"/>
      <c r="L305" s="41"/>
      <c r="M305" s="232" t="s">
        <v>1</v>
      </c>
      <c r="N305" s="233" t="s">
        <v>42</v>
      </c>
      <c r="O305" s="88"/>
      <c r="P305" s="234">
        <f>O305*H305</f>
        <v>0</v>
      </c>
      <c r="Q305" s="234">
        <v>1.8640000000000001E-05</v>
      </c>
      <c r="R305" s="234">
        <f>Q305*H305</f>
        <v>0.00014240960000000001</v>
      </c>
      <c r="S305" s="234">
        <v>0</v>
      </c>
      <c r="T305" s="23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6" t="s">
        <v>203</v>
      </c>
      <c r="AT305" s="236" t="s">
        <v>141</v>
      </c>
      <c r="AU305" s="236" t="s">
        <v>115</v>
      </c>
      <c r="AY305" s="14" t="s">
        <v>138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4" t="s">
        <v>115</v>
      </c>
      <c r="BK305" s="237">
        <f>ROUND(I305*H305,2)</f>
        <v>0</v>
      </c>
      <c r="BL305" s="14" t="s">
        <v>203</v>
      </c>
      <c r="BM305" s="236" t="s">
        <v>724</v>
      </c>
    </row>
    <row r="306" s="2" customFormat="1" ht="24.15" customHeight="1">
      <c r="A306" s="35"/>
      <c r="B306" s="36"/>
      <c r="C306" s="224" t="s">
        <v>725</v>
      </c>
      <c r="D306" s="224" t="s">
        <v>141</v>
      </c>
      <c r="E306" s="225" t="s">
        <v>726</v>
      </c>
      <c r="F306" s="226" t="s">
        <v>727</v>
      </c>
      <c r="G306" s="227" t="s">
        <v>149</v>
      </c>
      <c r="H306" s="228">
        <v>2.3999999999999999</v>
      </c>
      <c r="I306" s="229"/>
      <c r="J306" s="230">
        <f>ROUND(I306*H306,2)</f>
        <v>0</v>
      </c>
      <c r="K306" s="231"/>
      <c r="L306" s="41"/>
      <c r="M306" s="232" t="s">
        <v>1</v>
      </c>
      <c r="N306" s="233" t="s">
        <v>42</v>
      </c>
      <c r="O306" s="88"/>
      <c r="P306" s="234">
        <f>O306*H306</f>
        <v>0</v>
      </c>
      <c r="Q306" s="234">
        <v>0.00015870000000000001</v>
      </c>
      <c r="R306" s="234">
        <f>Q306*H306</f>
        <v>0.00038088</v>
      </c>
      <c r="S306" s="234">
        <v>0</v>
      </c>
      <c r="T306" s="23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6" t="s">
        <v>203</v>
      </c>
      <c r="AT306" s="236" t="s">
        <v>141</v>
      </c>
      <c r="AU306" s="236" t="s">
        <v>115</v>
      </c>
      <c r="AY306" s="14" t="s">
        <v>138</v>
      </c>
      <c r="BE306" s="237">
        <f>IF(N306="základní",J306,0)</f>
        <v>0</v>
      </c>
      <c r="BF306" s="237">
        <f>IF(N306="snížená",J306,0)</f>
        <v>0</v>
      </c>
      <c r="BG306" s="237">
        <f>IF(N306="zákl. přenesená",J306,0)</f>
        <v>0</v>
      </c>
      <c r="BH306" s="237">
        <f>IF(N306="sníž. přenesená",J306,0)</f>
        <v>0</v>
      </c>
      <c r="BI306" s="237">
        <f>IF(N306="nulová",J306,0)</f>
        <v>0</v>
      </c>
      <c r="BJ306" s="14" t="s">
        <v>115</v>
      </c>
      <c r="BK306" s="237">
        <f>ROUND(I306*H306,2)</f>
        <v>0</v>
      </c>
      <c r="BL306" s="14" t="s">
        <v>203</v>
      </c>
      <c r="BM306" s="236" t="s">
        <v>728</v>
      </c>
    </row>
    <row r="307" s="2" customFormat="1" ht="24.15" customHeight="1">
      <c r="A307" s="35"/>
      <c r="B307" s="36"/>
      <c r="C307" s="224" t="s">
        <v>729</v>
      </c>
      <c r="D307" s="224" t="s">
        <v>141</v>
      </c>
      <c r="E307" s="225" t="s">
        <v>730</v>
      </c>
      <c r="F307" s="226" t="s">
        <v>731</v>
      </c>
      <c r="G307" s="227" t="s">
        <v>266</v>
      </c>
      <c r="H307" s="228">
        <v>7.6399999999999997</v>
      </c>
      <c r="I307" s="229"/>
      <c r="J307" s="230">
        <f>ROUND(I307*H307,2)</f>
        <v>0</v>
      </c>
      <c r="K307" s="231"/>
      <c r="L307" s="41"/>
      <c r="M307" s="232" t="s">
        <v>1</v>
      </c>
      <c r="N307" s="233" t="s">
        <v>42</v>
      </c>
      <c r="O307" s="88"/>
      <c r="P307" s="234">
        <f>O307*H307</f>
        <v>0</v>
      </c>
      <c r="Q307" s="234">
        <v>2.0910000000000001E-05</v>
      </c>
      <c r="R307" s="234">
        <f>Q307*H307</f>
        <v>0.00015975240000000001</v>
      </c>
      <c r="S307" s="234">
        <v>0</v>
      </c>
      <c r="T307" s="23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6" t="s">
        <v>203</v>
      </c>
      <c r="AT307" s="236" t="s">
        <v>141</v>
      </c>
      <c r="AU307" s="236" t="s">
        <v>115</v>
      </c>
      <c r="AY307" s="14" t="s">
        <v>138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4" t="s">
        <v>115</v>
      </c>
      <c r="BK307" s="237">
        <f>ROUND(I307*H307,2)</f>
        <v>0</v>
      </c>
      <c r="BL307" s="14" t="s">
        <v>203</v>
      </c>
      <c r="BM307" s="236" t="s">
        <v>732</v>
      </c>
    </row>
    <row r="308" s="2" customFormat="1" ht="24.15" customHeight="1">
      <c r="A308" s="35"/>
      <c r="B308" s="36"/>
      <c r="C308" s="224" t="s">
        <v>733</v>
      </c>
      <c r="D308" s="224" t="s">
        <v>141</v>
      </c>
      <c r="E308" s="225" t="s">
        <v>734</v>
      </c>
      <c r="F308" s="226" t="s">
        <v>735</v>
      </c>
      <c r="G308" s="227" t="s">
        <v>149</v>
      </c>
      <c r="H308" s="228">
        <v>2.3999999999999999</v>
      </c>
      <c r="I308" s="229"/>
      <c r="J308" s="230">
        <f>ROUND(I308*H308,2)</f>
        <v>0</v>
      </c>
      <c r="K308" s="231"/>
      <c r="L308" s="41"/>
      <c r="M308" s="232" t="s">
        <v>1</v>
      </c>
      <c r="N308" s="233" t="s">
        <v>42</v>
      </c>
      <c r="O308" s="88"/>
      <c r="P308" s="234">
        <f>O308*H308</f>
        <v>0</v>
      </c>
      <c r="Q308" s="234">
        <v>0.00030939999999999999</v>
      </c>
      <c r="R308" s="234">
        <f>Q308*H308</f>
        <v>0.00074255999999999996</v>
      </c>
      <c r="S308" s="234">
        <v>0</v>
      </c>
      <c r="T308" s="23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6" t="s">
        <v>203</v>
      </c>
      <c r="AT308" s="236" t="s">
        <v>141</v>
      </c>
      <c r="AU308" s="236" t="s">
        <v>115</v>
      </c>
      <c r="AY308" s="14" t="s">
        <v>138</v>
      </c>
      <c r="BE308" s="237">
        <f>IF(N308="základní",J308,0)</f>
        <v>0</v>
      </c>
      <c r="BF308" s="237">
        <f>IF(N308="snížená",J308,0)</f>
        <v>0</v>
      </c>
      <c r="BG308" s="237">
        <f>IF(N308="zákl. přenesená",J308,0)</f>
        <v>0</v>
      </c>
      <c r="BH308" s="237">
        <f>IF(N308="sníž. přenesená",J308,0)</f>
        <v>0</v>
      </c>
      <c r="BI308" s="237">
        <f>IF(N308="nulová",J308,0)</f>
        <v>0</v>
      </c>
      <c r="BJ308" s="14" t="s">
        <v>115</v>
      </c>
      <c r="BK308" s="237">
        <f>ROUND(I308*H308,2)</f>
        <v>0</v>
      </c>
      <c r="BL308" s="14" t="s">
        <v>203</v>
      </c>
      <c r="BM308" s="236" t="s">
        <v>736</v>
      </c>
    </row>
    <row r="309" s="2" customFormat="1" ht="24.15" customHeight="1">
      <c r="A309" s="35"/>
      <c r="B309" s="36"/>
      <c r="C309" s="224" t="s">
        <v>737</v>
      </c>
      <c r="D309" s="224" t="s">
        <v>141</v>
      </c>
      <c r="E309" s="225" t="s">
        <v>738</v>
      </c>
      <c r="F309" s="226" t="s">
        <v>739</v>
      </c>
      <c r="G309" s="227" t="s">
        <v>266</v>
      </c>
      <c r="H309" s="228">
        <v>7.6399999999999997</v>
      </c>
      <c r="I309" s="229"/>
      <c r="J309" s="230">
        <f>ROUND(I309*H309,2)</f>
        <v>0</v>
      </c>
      <c r="K309" s="231"/>
      <c r="L309" s="41"/>
      <c r="M309" s="232" t="s">
        <v>1</v>
      </c>
      <c r="N309" s="233" t="s">
        <v>42</v>
      </c>
      <c r="O309" s="88"/>
      <c r="P309" s="234">
        <f>O309*H309</f>
        <v>0</v>
      </c>
      <c r="Q309" s="234">
        <v>3.1940000000000003E-05</v>
      </c>
      <c r="R309" s="234">
        <f>Q309*H309</f>
        <v>0.00024402160000000002</v>
      </c>
      <c r="S309" s="234">
        <v>0</v>
      </c>
      <c r="T309" s="23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6" t="s">
        <v>203</v>
      </c>
      <c r="AT309" s="236" t="s">
        <v>141</v>
      </c>
      <c r="AU309" s="236" t="s">
        <v>115</v>
      </c>
      <c r="AY309" s="14" t="s">
        <v>138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4" t="s">
        <v>115</v>
      </c>
      <c r="BK309" s="237">
        <f>ROUND(I309*H309,2)</f>
        <v>0</v>
      </c>
      <c r="BL309" s="14" t="s">
        <v>203</v>
      </c>
      <c r="BM309" s="236" t="s">
        <v>740</v>
      </c>
    </row>
    <row r="310" s="12" customFormat="1" ht="22.8" customHeight="1">
      <c r="A310" s="12"/>
      <c r="B310" s="208"/>
      <c r="C310" s="209"/>
      <c r="D310" s="210" t="s">
        <v>75</v>
      </c>
      <c r="E310" s="222" t="s">
        <v>741</v>
      </c>
      <c r="F310" s="222" t="s">
        <v>742</v>
      </c>
      <c r="G310" s="209"/>
      <c r="H310" s="209"/>
      <c r="I310" s="212"/>
      <c r="J310" s="223">
        <f>BK310</f>
        <v>0</v>
      </c>
      <c r="K310" s="209"/>
      <c r="L310" s="214"/>
      <c r="M310" s="215"/>
      <c r="N310" s="216"/>
      <c r="O310" s="216"/>
      <c r="P310" s="217">
        <f>SUM(P311:P319)</f>
        <v>0</v>
      </c>
      <c r="Q310" s="216"/>
      <c r="R310" s="217">
        <f>SUM(R311:R319)</f>
        <v>0.17960426000000002</v>
      </c>
      <c r="S310" s="216"/>
      <c r="T310" s="218">
        <f>SUM(T311:T319)</f>
        <v>0.037772260000000002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9" t="s">
        <v>115</v>
      </c>
      <c r="AT310" s="220" t="s">
        <v>75</v>
      </c>
      <c r="AU310" s="220" t="s">
        <v>81</v>
      </c>
      <c r="AY310" s="219" t="s">
        <v>138</v>
      </c>
      <c r="BK310" s="221">
        <f>SUM(BK311:BK319)</f>
        <v>0</v>
      </c>
    </row>
    <row r="311" s="2" customFormat="1" ht="24.15" customHeight="1">
      <c r="A311" s="35"/>
      <c r="B311" s="36"/>
      <c r="C311" s="224" t="s">
        <v>743</v>
      </c>
      <c r="D311" s="224" t="s">
        <v>141</v>
      </c>
      <c r="E311" s="225" t="s">
        <v>744</v>
      </c>
      <c r="F311" s="226" t="s">
        <v>745</v>
      </c>
      <c r="G311" s="227" t="s">
        <v>149</v>
      </c>
      <c r="H311" s="228">
        <v>117.874</v>
      </c>
      <c r="I311" s="229"/>
      <c r="J311" s="230">
        <f>ROUND(I311*H311,2)</f>
        <v>0</v>
      </c>
      <c r="K311" s="231"/>
      <c r="L311" s="41"/>
      <c r="M311" s="232" t="s">
        <v>1</v>
      </c>
      <c r="N311" s="233" t="s">
        <v>42</v>
      </c>
      <c r="O311" s="88"/>
      <c r="P311" s="234">
        <f>O311*H311</f>
        <v>0</v>
      </c>
      <c r="Q311" s="234">
        <v>0</v>
      </c>
      <c r="R311" s="234">
        <f>Q311*H311</f>
        <v>0</v>
      </c>
      <c r="S311" s="234">
        <v>0</v>
      </c>
      <c r="T311" s="23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6" t="s">
        <v>203</v>
      </c>
      <c r="AT311" s="236" t="s">
        <v>141</v>
      </c>
      <c r="AU311" s="236" t="s">
        <v>115</v>
      </c>
      <c r="AY311" s="14" t="s">
        <v>138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4" t="s">
        <v>115</v>
      </c>
      <c r="BK311" s="237">
        <f>ROUND(I311*H311,2)</f>
        <v>0</v>
      </c>
      <c r="BL311" s="14" t="s">
        <v>203</v>
      </c>
      <c r="BM311" s="236" t="s">
        <v>746</v>
      </c>
    </row>
    <row r="312" s="2" customFormat="1" ht="16.5" customHeight="1">
      <c r="A312" s="35"/>
      <c r="B312" s="36"/>
      <c r="C312" s="224" t="s">
        <v>747</v>
      </c>
      <c r="D312" s="224" t="s">
        <v>141</v>
      </c>
      <c r="E312" s="225" t="s">
        <v>748</v>
      </c>
      <c r="F312" s="226" t="s">
        <v>749</v>
      </c>
      <c r="G312" s="227" t="s">
        <v>149</v>
      </c>
      <c r="H312" s="228">
        <v>121.846</v>
      </c>
      <c r="I312" s="229"/>
      <c r="J312" s="230">
        <f>ROUND(I312*H312,2)</f>
        <v>0</v>
      </c>
      <c r="K312" s="231"/>
      <c r="L312" s="41"/>
      <c r="M312" s="232" t="s">
        <v>1</v>
      </c>
      <c r="N312" s="233" t="s">
        <v>42</v>
      </c>
      <c r="O312" s="88"/>
      <c r="P312" s="234">
        <f>O312*H312</f>
        <v>0</v>
      </c>
      <c r="Q312" s="234">
        <v>0.001</v>
      </c>
      <c r="R312" s="234">
        <f>Q312*H312</f>
        <v>0.12184600000000001</v>
      </c>
      <c r="S312" s="234">
        <v>0.00031</v>
      </c>
      <c r="T312" s="235">
        <f>S312*H312</f>
        <v>0.037772260000000002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6" t="s">
        <v>203</v>
      </c>
      <c r="AT312" s="236" t="s">
        <v>141</v>
      </c>
      <c r="AU312" s="236" t="s">
        <v>115</v>
      </c>
      <c r="AY312" s="14" t="s">
        <v>138</v>
      </c>
      <c r="BE312" s="237">
        <f>IF(N312="základní",J312,0)</f>
        <v>0</v>
      </c>
      <c r="BF312" s="237">
        <f>IF(N312="snížená",J312,0)</f>
        <v>0</v>
      </c>
      <c r="BG312" s="237">
        <f>IF(N312="zákl. přenesená",J312,0)</f>
        <v>0</v>
      </c>
      <c r="BH312" s="237">
        <f>IF(N312="sníž. přenesená",J312,0)</f>
        <v>0</v>
      </c>
      <c r="BI312" s="237">
        <f>IF(N312="nulová",J312,0)</f>
        <v>0</v>
      </c>
      <c r="BJ312" s="14" t="s">
        <v>115</v>
      </c>
      <c r="BK312" s="237">
        <f>ROUND(I312*H312,2)</f>
        <v>0</v>
      </c>
      <c r="BL312" s="14" t="s">
        <v>203</v>
      </c>
      <c r="BM312" s="236" t="s">
        <v>750</v>
      </c>
    </row>
    <row r="313" s="2" customFormat="1" ht="24.15" customHeight="1">
      <c r="A313" s="35"/>
      <c r="B313" s="36"/>
      <c r="C313" s="224" t="s">
        <v>751</v>
      </c>
      <c r="D313" s="224" t="s">
        <v>141</v>
      </c>
      <c r="E313" s="225" t="s">
        <v>752</v>
      </c>
      <c r="F313" s="226" t="s">
        <v>753</v>
      </c>
      <c r="G313" s="227" t="s">
        <v>149</v>
      </c>
      <c r="H313" s="228">
        <v>121.846</v>
      </c>
      <c r="I313" s="229"/>
      <c r="J313" s="230">
        <f>ROUND(I313*H313,2)</f>
        <v>0</v>
      </c>
      <c r="K313" s="231"/>
      <c r="L313" s="41"/>
      <c r="M313" s="232" t="s">
        <v>1</v>
      </c>
      <c r="N313" s="233" t="s">
        <v>42</v>
      </c>
      <c r="O313" s="88"/>
      <c r="P313" s="234">
        <f>O313*H313</f>
        <v>0</v>
      </c>
      <c r="Q313" s="234">
        <v>0</v>
      </c>
      <c r="R313" s="234">
        <f>Q313*H313</f>
        <v>0</v>
      </c>
      <c r="S313" s="234">
        <v>0</v>
      </c>
      <c r="T313" s="23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6" t="s">
        <v>203</v>
      </c>
      <c r="AT313" s="236" t="s">
        <v>141</v>
      </c>
      <c r="AU313" s="236" t="s">
        <v>115</v>
      </c>
      <c r="AY313" s="14" t="s">
        <v>138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4" t="s">
        <v>115</v>
      </c>
      <c r="BK313" s="237">
        <f>ROUND(I313*H313,2)</f>
        <v>0</v>
      </c>
      <c r="BL313" s="14" t="s">
        <v>203</v>
      </c>
      <c r="BM313" s="236" t="s">
        <v>754</v>
      </c>
    </row>
    <row r="314" s="2" customFormat="1" ht="16.5" customHeight="1">
      <c r="A314" s="35"/>
      <c r="B314" s="36"/>
      <c r="C314" s="224" t="s">
        <v>755</v>
      </c>
      <c r="D314" s="224" t="s">
        <v>141</v>
      </c>
      <c r="E314" s="225" t="s">
        <v>756</v>
      </c>
      <c r="F314" s="226" t="s">
        <v>757</v>
      </c>
      <c r="G314" s="227" t="s">
        <v>149</v>
      </c>
      <c r="H314" s="228">
        <v>26.649999999999999</v>
      </c>
      <c r="I314" s="229"/>
      <c r="J314" s="230">
        <f>ROUND(I314*H314,2)</f>
        <v>0</v>
      </c>
      <c r="K314" s="231"/>
      <c r="L314" s="41"/>
      <c r="M314" s="232" t="s">
        <v>1</v>
      </c>
      <c r="N314" s="233" t="s">
        <v>42</v>
      </c>
      <c r="O314" s="88"/>
      <c r="P314" s="234">
        <f>O314*H314</f>
        <v>0</v>
      </c>
      <c r="Q314" s="234">
        <v>0</v>
      </c>
      <c r="R314" s="234">
        <f>Q314*H314</f>
        <v>0</v>
      </c>
      <c r="S314" s="234">
        <v>0</v>
      </c>
      <c r="T314" s="23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6" t="s">
        <v>203</v>
      </c>
      <c r="AT314" s="236" t="s">
        <v>141</v>
      </c>
      <c r="AU314" s="236" t="s">
        <v>115</v>
      </c>
      <c r="AY314" s="14" t="s">
        <v>138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4" t="s">
        <v>115</v>
      </c>
      <c r="BK314" s="237">
        <f>ROUND(I314*H314,2)</f>
        <v>0</v>
      </c>
      <c r="BL314" s="14" t="s">
        <v>203</v>
      </c>
      <c r="BM314" s="236" t="s">
        <v>758</v>
      </c>
    </row>
    <row r="315" s="2" customFormat="1" ht="16.5" customHeight="1">
      <c r="A315" s="35"/>
      <c r="B315" s="36"/>
      <c r="C315" s="238" t="s">
        <v>759</v>
      </c>
      <c r="D315" s="238" t="s">
        <v>179</v>
      </c>
      <c r="E315" s="239" t="s">
        <v>760</v>
      </c>
      <c r="F315" s="240" t="s">
        <v>761</v>
      </c>
      <c r="G315" s="241" t="s">
        <v>149</v>
      </c>
      <c r="H315" s="242">
        <v>27.983000000000001</v>
      </c>
      <c r="I315" s="243"/>
      <c r="J315" s="244">
        <f>ROUND(I315*H315,2)</f>
        <v>0</v>
      </c>
      <c r="K315" s="245"/>
      <c r="L315" s="246"/>
      <c r="M315" s="247" t="s">
        <v>1</v>
      </c>
      <c r="N315" s="248" t="s">
        <v>42</v>
      </c>
      <c r="O315" s="88"/>
      <c r="P315" s="234">
        <f>O315*H315</f>
        <v>0</v>
      </c>
      <c r="Q315" s="234">
        <v>0</v>
      </c>
      <c r="R315" s="234">
        <f>Q315*H315</f>
        <v>0</v>
      </c>
      <c r="S315" s="234">
        <v>0</v>
      </c>
      <c r="T315" s="23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6" t="s">
        <v>282</v>
      </c>
      <c r="AT315" s="236" t="s">
        <v>179</v>
      </c>
      <c r="AU315" s="236" t="s">
        <v>115</v>
      </c>
      <c r="AY315" s="14" t="s">
        <v>138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4" t="s">
        <v>115</v>
      </c>
      <c r="BK315" s="237">
        <f>ROUND(I315*H315,2)</f>
        <v>0</v>
      </c>
      <c r="BL315" s="14" t="s">
        <v>203</v>
      </c>
      <c r="BM315" s="236" t="s">
        <v>762</v>
      </c>
    </row>
    <row r="316" s="2" customFormat="1" ht="21.75" customHeight="1">
      <c r="A316" s="35"/>
      <c r="B316" s="36"/>
      <c r="C316" s="224" t="s">
        <v>763</v>
      </c>
      <c r="D316" s="224" t="s">
        <v>141</v>
      </c>
      <c r="E316" s="225" t="s">
        <v>764</v>
      </c>
      <c r="F316" s="226" t="s">
        <v>765</v>
      </c>
      <c r="G316" s="227" t="s">
        <v>149</v>
      </c>
      <c r="H316" s="228">
        <v>6</v>
      </c>
      <c r="I316" s="229"/>
      <c r="J316" s="230">
        <f>ROUND(I316*H316,2)</f>
        <v>0</v>
      </c>
      <c r="K316" s="231"/>
      <c r="L316" s="41"/>
      <c r="M316" s="232" t="s">
        <v>1</v>
      </c>
      <c r="N316" s="233" t="s">
        <v>42</v>
      </c>
      <c r="O316" s="88"/>
      <c r="P316" s="234">
        <f>O316*H316</f>
        <v>0</v>
      </c>
      <c r="Q316" s="234">
        <v>0</v>
      </c>
      <c r="R316" s="234">
        <f>Q316*H316</f>
        <v>0</v>
      </c>
      <c r="S316" s="234">
        <v>0</v>
      </c>
      <c r="T316" s="23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6" t="s">
        <v>203</v>
      </c>
      <c r="AT316" s="236" t="s">
        <v>141</v>
      </c>
      <c r="AU316" s="236" t="s">
        <v>115</v>
      </c>
      <c r="AY316" s="14" t="s">
        <v>138</v>
      </c>
      <c r="BE316" s="237">
        <f>IF(N316="základní",J316,0)</f>
        <v>0</v>
      </c>
      <c r="BF316" s="237">
        <f>IF(N316="snížená",J316,0)</f>
        <v>0</v>
      </c>
      <c r="BG316" s="237">
        <f>IF(N316="zákl. přenesená",J316,0)</f>
        <v>0</v>
      </c>
      <c r="BH316" s="237">
        <f>IF(N316="sníž. přenesená",J316,0)</f>
        <v>0</v>
      </c>
      <c r="BI316" s="237">
        <f>IF(N316="nulová",J316,0)</f>
        <v>0</v>
      </c>
      <c r="BJ316" s="14" t="s">
        <v>115</v>
      </c>
      <c r="BK316" s="237">
        <f>ROUND(I316*H316,2)</f>
        <v>0</v>
      </c>
      <c r="BL316" s="14" t="s">
        <v>203</v>
      </c>
      <c r="BM316" s="236" t="s">
        <v>766</v>
      </c>
    </row>
    <row r="317" s="2" customFormat="1" ht="16.5" customHeight="1">
      <c r="A317" s="35"/>
      <c r="B317" s="36"/>
      <c r="C317" s="238" t="s">
        <v>767</v>
      </c>
      <c r="D317" s="238" t="s">
        <v>179</v>
      </c>
      <c r="E317" s="239" t="s">
        <v>760</v>
      </c>
      <c r="F317" s="240" t="s">
        <v>761</v>
      </c>
      <c r="G317" s="241" t="s">
        <v>149</v>
      </c>
      <c r="H317" s="242">
        <v>6.2999999999999998</v>
      </c>
      <c r="I317" s="243"/>
      <c r="J317" s="244">
        <f>ROUND(I317*H317,2)</f>
        <v>0</v>
      </c>
      <c r="K317" s="245"/>
      <c r="L317" s="246"/>
      <c r="M317" s="247" t="s">
        <v>1</v>
      </c>
      <c r="N317" s="248" t="s">
        <v>42</v>
      </c>
      <c r="O317" s="88"/>
      <c r="P317" s="234">
        <f>O317*H317</f>
        <v>0</v>
      </c>
      <c r="Q317" s="234">
        <v>0</v>
      </c>
      <c r="R317" s="234">
        <f>Q317*H317</f>
        <v>0</v>
      </c>
      <c r="S317" s="234">
        <v>0</v>
      </c>
      <c r="T317" s="23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6" t="s">
        <v>282</v>
      </c>
      <c r="AT317" s="236" t="s">
        <v>179</v>
      </c>
      <c r="AU317" s="236" t="s">
        <v>115</v>
      </c>
      <c r="AY317" s="14" t="s">
        <v>138</v>
      </c>
      <c r="BE317" s="237">
        <f>IF(N317="základní",J317,0)</f>
        <v>0</v>
      </c>
      <c r="BF317" s="237">
        <f>IF(N317="snížená",J317,0)</f>
        <v>0</v>
      </c>
      <c r="BG317" s="237">
        <f>IF(N317="zákl. přenesená",J317,0)</f>
        <v>0</v>
      </c>
      <c r="BH317" s="237">
        <f>IF(N317="sníž. přenesená",J317,0)</f>
        <v>0</v>
      </c>
      <c r="BI317" s="237">
        <f>IF(N317="nulová",J317,0)</f>
        <v>0</v>
      </c>
      <c r="BJ317" s="14" t="s">
        <v>115</v>
      </c>
      <c r="BK317" s="237">
        <f>ROUND(I317*H317,2)</f>
        <v>0</v>
      </c>
      <c r="BL317" s="14" t="s">
        <v>203</v>
      </c>
      <c r="BM317" s="236" t="s">
        <v>768</v>
      </c>
    </row>
    <row r="318" s="2" customFormat="1" ht="24.15" customHeight="1">
      <c r="A318" s="35"/>
      <c r="B318" s="36"/>
      <c r="C318" s="224" t="s">
        <v>769</v>
      </c>
      <c r="D318" s="224" t="s">
        <v>141</v>
      </c>
      <c r="E318" s="225" t="s">
        <v>770</v>
      </c>
      <c r="F318" s="226" t="s">
        <v>771</v>
      </c>
      <c r="G318" s="227" t="s">
        <v>149</v>
      </c>
      <c r="H318" s="228">
        <v>117.874</v>
      </c>
      <c r="I318" s="229"/>
      <c r="J318" s="230">
        <f>ROUND(I318*H318,2)</f>
        <v>0</v>
      </c>
      <c r="K318" s="231"/>
      <c r="L318" s="41"/>
      <c r="M318" s="232" t="s">
        <v>1</v>
      </c>
      <c r="N318" s="233" t="s">
        <v>42</v>
      </c>
      <c r="O318" s="88"/>
      <c r="P318" s="234">
        <f>O318*H318</f>
        <v>0</v>
      </c>
      <c r="Q318" s="234">
        <v>0.00020000000000000001</v>
      </c>
      <c r="R318" s="234">
        <f>Q318*H318</f>
        <v>0.0235748</v>
      </c>
      <c r="S318" s="234">
        <v>0</v>
      </c>
      <c r="T318" s="23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6" t="s">
        <v>203</v>
      </c>
      <c r="AT318" s="236" t="s">
        <v>141</v>
      </c>
      <c r="AU318" s="236" t="s">
        <v>115</v>
      </c>
      <c r="AY318" s="14" t="s">
        <v>138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4" t="s">
        <v>115</v>
      </c>
      <c r="BK318" s="237">
        <f>ROUND(I318*H318,2)</f>
        <v>0</v>
      </c>
      <c r="BL318" s="14" t="s">
        <v>203</v>
      </c>
      <c r="BM318" s="236" t="s">
        <v>772</v>
      </c>
    </row>
    <row r="319" s="2" customFormat="1" ht="24.15" customHeight="1">
      <c r="A319" s="35"/>
      <c r="B319" s="36"/>
      <c r="C319" s="224" t="s">
        <v>773</v>
      </c>
      <c r="D319" s="224" t="s">
        <v>141</v>
      </c>
      <c r="E319" s="225" t="s">
        <v>774</v>
      </c>
      <c r="F319" s="226" t="s">
        <v>775</v>
      </c>
      <c r="G319" s="227" t="s">
        <v>149</v>
      </c>
      <c r="H319" s="228">
        <v>117.874</v>
      </c>
      <c r="I319" s="229"/>
      <c r="J319" s="230">
        <f>ROUND(I319*H319,2)</f>
        <v>0</v>
      </c>
      <c r="K319" s="231"/>
      <c r="L319" s="41"/>
      <c r="M319" s="253" t="s">
        <v>1</v>
      </c>
      <c r="N319" s="254" t="s">
        <v>42</v>
      </c>
      <c r="O319" s="255"/>
      <c r="P319" s="256">
        <f>O319*H319</f>
        <v>0</v>
      </c>
      <c r="Q319" s="256">
        <v>0.00029</v>
      </c>
      <c r="R319" s="256">
        <f>Q319*H319</f>
        <v>0.034183459999999999</v>
      </c>
      <c r="S319" s="256">
        <v>0</v>
      </c>
      <c r="T319" s="25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6" t="s">
        <v>203</v>
      </c>
      <c r="AT319" s="236" t="s">
        <v>141</v>
      </c>
      <c r="AU319" s="236" t="s">
        <v>115</v>
      </c>
      <c r="AY319" s="14" t="s">
        <v>138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4" t="s">
        <v>115</v>
      </c>
      <c r="BK319" s="237">
        <f>ROUND(I319*H319,2)</f>
        <v>0</v>
      </c>
      <c r="BL319" s="14" t="s">
        <v>203</v>
      </c>
      <c r="BM319" s="236" t="s">
        <v>776</v>
      </c>
    </row>
    <row r="320" s="2" customFormat="1" ht="6.96" customHeight="1">
      <c r="A320" s="35"/>
      <c r="B320" s="63"/>
      <c r="C320" s="64"/>
      <c r="D320" s="64"/>
      <c r="E320" s="64"/>
      <c r="F320" s="64"/>
      <c r="G320" s="64"/>
      <c r="H320" s="64"/>
      <c r="I320" s="64"/>
      <c r="J320" s="64"/>
      <c r="K320" s="64"/>
      <c r="L320" s="41"/>
      <c r="M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</row>
  </sheetData>
  <sheetProtection sheet="1" autoFilter="0" formatColumns="0" formatRows="0" objects="1" scenarios="1" spinCount="100000" saltValue="3Q101Hc2Dqns6Luh+GvuL55/llL+iLJI1G80gGQrRPRbbpb3I2b5DCFyEr19P6eum+yZvzGvBo3PIW0IN8zlGw==" hashValue="23wTjc/YgPWSvisOp61U+d/b7/w8uq60L9c8xfhECUVbYRXJdZyX1bYMrOnlVBd6V6JOf9rbmYbRFqG2GsmNmw==" algorithmName="SHA-512" password="CC35"/>
  <autoFilter ref="C142:K319"/>
  <mergeCells count="11">
    <mergeCell ref="E7:H7"/>
    <mergeCell ref="E16:H16"/>
    <mergeCell ref="E25:H25"/>
    <mergeCell ref="E85:H85"/>
    <mergeCell ref="D119:F119"/>
    <mergeCell ref="D120:F120"/>
    <mergeCell ref="D121:F121"/>
    <mergeCell ref="D122:F122"/>
    <mergeCell ref="D123:F12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2021-09-22T08:14:48Z</dcterms:created>
  <dcterms:modified xsi:type="dcterms:W3CDTF">2021-09-22T08:14:52Z</dcterms:modified>
</cp:coreProperties>
</file>