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-149 - Výmalba společ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'2020-149 - Výmalba společ...'!$C$128:$K$165</definedName>
    <definedName name="_xlnm.Print_Area" localSheetId="1">'2020-149 - Výmalba společ...'!$C$4:$J$76,'2020-149 - Výmalba společ...'!$C$82:$J$112,'2020-149 - Výmalba společ...'!$C$118:$J$165</definedName>
    <definedName name="_xlnm.Print_Titles" localSheetId="1">'2020-149 - Výmalba společ...'!$128:$128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T144"/>
  <c r="R145"/>
  <c r="R144"/>
  <c r="P145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T131"/>
  <c r="R132"/>
  <c r="R131"/>
  <c r="P132"/>
  <c r="P131"/>
  <c r="J126"/>
  <c r="J125"/>
  <c r="F125"/>
  <c r="F123"/>
  <c r="E121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0"/>
  <c r="J89"/>
  <c r="F89"/>
  <c r="F87"/>
  <c r="E85"/>
  <c r="J16"/>
  <c r="E16"/>
  <c r="F126"/>
  <c r="J15"/>
  <c r="J10"/>
  <c r="J123"/>
  <c i="1" r="L90"/>
  <c r="AM90"/>
  <c r="AM89"/>
  <c r="L89"/>
  <c r="AM87"/>
  <c r="L87"/>
  <c r="L85"/>
  <c r="L84"/>
  <c i="2" r="J159"/>
  <c r="J158"/>
  <c r="J156"/>
  <c r="J154"/>
  <c r="J152"/>
  <c r="BK150"/>
  <c r="J149"/>
  <c r="BK148"/>
  <c r="BK143"/>
  <c r="J141"/>
  <c r="J138"/>
  <c r="J136"/>
  <c r="J132"/>
  <c r="BK164"/>
  <c r="BK163"/>
  <c r="BK162"/>
  <c r="J161"/>
  <c r="BK159"/>
  <c r="BK156"/>
  <c r="BK154"/>
  <c r="BK152"/>
  <c r="BK149"/>
  <c r="BK145"/>
  <c r="J143"/>
  <c r="J140"/>
  <c r="J139"/>
  <c r="BK136"/>
  <c r="J135"/>
  <c r="J164"/>
  <c r="J163"/>
  <c r="J162"/>
  <c r="BK161"/>
  <c r="BK158"/>
  <c r="J150"/>
  <c r="J148"/>
  <c r="J145"/>
  <c r="BK140"/>
  <c r="BK139"/>
  <c r="BK138"/>
  <c r="BK135"/>
  <c r="BK141"/>
  <c r="BK132"/>
  <c i="1" r="AS94"/>
  <c i="2" l="1" r="P147"/>
  <c r="P146"/>
  <c r="BK134"/>
  <c r="J134"/>
  <c r="J97"/>
  <c r="P134"/>
  <c r="P130"/>
  <c r="P129"/>
  <c i="1" r="AU95"/>
  <c i="2" r="T134"/>
  <c r="T130"/>
  <c r="T129"/>
  <c r="R147"/>
  <c r="R146"/>
  <c r="R134"/>
  <c r="R130"/>
  <c r="R129"/>
  <c r="BK137"/>
  <c r="J137"/>
  <c r="J98"/>
  <c r="P137"/>
  <c r="R137"/>
  <c r="T137"/>
  <c r="BK147"/>
  <c r="J147"/>
  <c r="J101"/>
  <c r="T147"/>
  <c r="T146"/>
  <c r="F90"/>
  <c r="BF132"/>
  <c r="BF143"/>
  <c r="BF145"/>
  <c r="BF148"/>
  <c r="BF152"/>
  <c r="BF156"/>
  <c r="J87"/>
  <c r="BF138"/>
  <c r="BF141"/>
  <c r="BF149"/>
  <c r="BF150"/>
  <c r="BF163"/>
  <c r="BF164"/>
  <c r="BK144"/>
  <c r="J144"/>
  <c r="J99"/>
  <c r="BF135"/>
  <c r="BF136"/>
  <c r="BF139"/>
  <c r="BF140"/>
  <c r="BF154"/>
  <c r="BF158"/>
  <c r="BF159"/>
  <c r="BF161"/>
  <c r="BF162"/>
  <c r="BK131"/>
  <c r="J131"/>
  <c r="J96"/>
  <c r="J33"/>
  <c i="1" r="AV95"/>
  <c i="2" r="F36"/>
  <c i="1" r="BC95"/>
  <c r="BC94"/>
  <c r="AY94"/>
  <c i="2" r="F35"/>
  <c i="1" r="BB95"/>
  <c r="BB94"/>
  <c r="W31"/>
  <c i="2" r="F37"/>
  <c i="1" r="BD95"/>
  <c r="BD94"/>
  <c r="W33"/>
  <c i="2" r="F33"/>
  <c i="1" r="AZ95"/>
  <c r="AZ94"/>
  <c r="W29"/>
  <c r="AU94"/>
  <c i="2" l="1" r="BK130"/>
  <c r="J130"/>
  <c r="J95"/>
  <c r="BK146"/>
  <c r="J146"/>
  <c r="J100"/>
  <c i="1" r="AV94"/>
  <c r="AK29"/>
  <c r="AX94"/>
  <c r="W32"/>
  <c i="2" l="1" r="BK129"/>
  <c r="J129"/>
  <c r="J94"/>
  <c l="1" r="J28"/>
  <c l="1" r="J110"/>
  <c r="J104"/>
  <c r="J29"/>
  <c r="J30"/>
  <c i="1" r="AG95"/>
  <c r="AG94"/>
  <c r="AK26"/>
  <c i="2" l="1" r="BF110"/>
  <c r="J112"/>
  <c r="J34"/>
  <c i="1" r="AW95"/>
  <c r="AT95"/>
  <c r="AN95"/>
  <c i="2" l="1" r="J39"/>
  <c r="F34"/>
  <c i="1" r="BA95"/>
  <c r="BA94"/>
  <c r="W30"/>
  <c l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<sst xmlns="http://schemas.openxmlformats.org/spreadsheetml/2006/main">
  <si>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</si>
  <si>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</si>
  <si>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</si>
  <si>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</si>
  <si>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</si>
  <si>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{0ae2ce8d-91eb-460d-a946-cd961c3085d9}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</si>
  <si>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</si>
  <si>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</si>
  <si>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</si>
  <si>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</si>
  <si>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</si>
  <si>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</si>
  <si>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</si>
  <si>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</si>
  <si>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</si>
  <si>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</si>
  <si>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</si>
  <si>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Výmalba společných prostor vč. oprav omítek, Bytový dům 1172/1</t>
  </si>
  <si>
    <t>KSO:</t>
  </si>
  <si>
    <t>CC-CZ:</t>
  </si>
  <si>
    <t>Místo:</t>
  </si>
  <si>
    <t>Taussigova 1172/1, 182 00 Praha 8</t>
  </si>
  <si>
    <t>Datum:</t>
  </si>
  <si>
    <t>9. 11. 2017</t>
  </si>
  <si>
    <t>Zadavatel:</t>
  </si>
  <si>
    <t>IČ:</t>
  </si>
  <si>
    <t xml:space="preserve">MČ Praha 8, Zenklova 1/35, Praha 8 - Libeň </t>
  </si>
  <si>
    <t>DIČ:</t>
  </si>
  <si>
    <t>Uchazeč:</t>
  </si>
  <si>
    <t>Vyplň údaj</t>
  </si>
  <si>
    <t>Projektant:</t>
  </si>
  <si>
    <t>KFJ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</si>
  <si>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</si>
  <si>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</si>
  <si>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</si>
  <si>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</si>
  <si>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</si>
  <si>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</si>
  <si>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</si>
  <si>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</si>
  <si>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</si>
  <si>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</si>
  <si>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</si>
  <si>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</si>
  <si>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</si>
  <si>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</si>
  <si>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</si>
  <si>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</si>
  <si>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</si>
  <si>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</si>
  <si>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</si>
  <si>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</si>
  <si>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</si>
  <si>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</si>
  <si>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</si>
  <si>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</si>
  <si>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</si>
  <si>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</si>
  <si>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</si>
  <si>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</si>
  <si>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</si>
  <si>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</si>
  <si>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</si>
  <si>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</si>
  <si>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</si>
  <si>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</si>
  <si>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</si>
  <si>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</si>
  <si>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</si>
  <si>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</si>
  <si>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</si>
  <si>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</si>
  <si>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</si>
  <si>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</si>
  <si>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</si>
  <si>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</si>
  <si>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</si>
  <si>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</si>
  <si>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</si>
  <si>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</si>
  <si>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</si>
  <si>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</si>
  <si>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</si>
  <si>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</si>
  <si>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</si>
  <si>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</si>
  <si>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</si>
  <si>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</si>
  <si>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</si>
  <si>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</si>
  <si>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</si>
  <si>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</si>
  <si>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</si>
  <si>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</si>
  <si>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</si>
  <si>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</si>
  <si>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</si>
  <si>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</si>
  <si>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</si>
  <si>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</si>
  <si>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</si>
  <si>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</si>
  <si>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</si>
  <si>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</si>
  <si>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</si>
  <si>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</si>
  <si>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</si>
  <si>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</si>
  <si>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</si>
  <si>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</si>
  <si>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</si>
  <si>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</si>
  <si>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</si>
  <si>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</si>
  <si>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</si>
  <si>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</si>
  <si>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</si>
  <si>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</si>
  <si>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</si>
  <si>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</si>
  <si>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</si>
  <si>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</si>
  <si>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</si>
  <si>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</si>
  <si>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</si>
  <si>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</si>
  <si>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</si>
  <si>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612325421</t>
  </si>
  <si>
    <t>Oprava vnitřní vápenocementové štukové omítky stěn v rozsahu plochy do 10%</t>
  </si>
  <si>
    <t>m2</t>
  </si>
  <si>
    <t>4</t>
  </si>
  <si>
    <t>1327693679</t>
  </si>
  <si>
    <t>VV</t>
  </si>
  <si>
    <t>181,331-16,552+772,65-267,92+5201-632-377,52+62+139,94+1032,46+410,13-53,2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</si>
  <si>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</si>
  <si>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</si>
  <si>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</si>
  <si>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</si>
  <si>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410200820</t>
  </si>
  <si>
    <t>3</t>
  </si>
  <si>
    <t>952901111</t>
  </si>
  <si>
    <t>Vyčištění budov bytové a občanské výstavby při výšce podlaží do 4 m</t>
  </si>
  <si>
    <t>1339655967</t>
  </si>
  <si>
    <t>997</t>
  </si>
  <si>
    <t>Přesun sutě</t>
  </si>
  <si>
    <t>997002611</t>
  </si>
  <si>
    <t>Nakládání suti a vybouraných hmot</t>
  </si>
  <si>
    <t>t</t>
  </si>
  <si>
    <t>36141496</t>
  </si>
  <si>
    <t>5</t>
  </si>
  <si>
    <t>997013217VL</t>
  </si>
  <si>
    <t>Vnitrostaveništní doprava suti a vybouraných hmot pro budovy v do 36 m ručně</t>
  </si>
  <si>
    <t>607902420</t>
  </si>
  <si>
    <t>997013501</t>
  </si>
  <si>
    <t>Odvoz suti a vybouraných hmot na skládku nebo meziskládku do 1 km se složením</t>
  </si>
  <si>
    <t>1673348167</t>
  </si>
  <si>
    <t>7</t>
  </si>
  <si>
    <t>997013509</t>
  </si>
  <si>
    <t>Příplatek k odvozu suti a vybouraných hmot na skládku ZKD 1 km přes 1 km</t>
  </si>
  <si>
    <t>-577381978</t>
  </si>
  <si>
    <t>13,691*10 'Přepočtené koeficientem množství</t>
  </si>
  <si>
    <t>8</t>
  </si>
  <si>
    <t>997013631</t>
  </si>
  <si>
    <t>Poplatek za uložení na skládce (skládkovné) stavebního odpadu směsného kód odpadu 17 09 04</t>
  </si>
  <si>
    <t>-2060444893</t>
  </si>
  <si>
    <t>998</t>
  </si>
  <si>
    <t>Přesun hmot</t>
  </si>
  <si>
    <t>998011004</t>
  </si>
  <si>
    <t>Přesun hmot pro budovy zděné v do 36 m</t>
  </si>
  <si>
    <t>1906610967</t>
  </si>
  <si>
    <t>PSV</t>
  </si>
  <si>
    <t>Práce a dodávky PSV</t>
  </si>
  <si>
    <t>784</t>
  </si>
  <si>
    <t>Dokončovací práce - malby a tapety</t>
  </si>
  <si>
    <t>10</t>
  </si>
  <si>
    <t>784111001</t>
  </si>
  <si>
    <t>Oprášení (ometení ) podkladu v místnostech výšky do 3,80 m</t>
  </si>
  <si>
    <t>16</t>
  </si>
  <si>
    <t>-1738183365</t>
  </si>
  <si>
    <t>11</t>
  </si>
  <si>
    <t>784121001</t>
  </si>
  <si>
    <t>Oškrabání malby v mísnostech výšky do 3,80 m</t>
  </si>
  <si>
    <t>506948678</t>
  </si>
  <si>
    <t>12</t>
  </si>
  <si>
    <t>784171101</t>
  </si>
  <si>
    <t>Zakrytí vnitřních podlah včetně pozdějšího odkrytí</t>
  </si>
  <si>
    <t>1769699336</t>
  </si>
  <si>
    <t>1636,76+418,58</t>
  </si>
  <si>
    <t>13</t>
  </si>
  <si>
    <t>M</t>
  </si>
  <si>
    <t>58124844</t>
  </si>
  <si>
    <t>fólie pro malířské potřeby zakrývací tl 25µ 4x5m</t>
  </si>
  <si>
    <t>32</t>
  </si>
  <si>
    <t>1721579638</t>
  </si>
  <si>
    <t>2055,34*1,05 'Přepočtené koeficientem množství</t>
  </si>
  <si>
    <t>14</t>
  </si>
  <si>
    <t>784171111</t>
  </si>
  <si>
    <t>Zakrytí vnitřních ploch stěn v místnostech výšky do 3,80 m - otvory</t>
  </si>
  <si>
    <t>821515083</t>
  </si>
  <si>
    <t>620,8+377,52</t>
  </si>
  <si>
    <t>-2146593492</t>
  </si>
  <si>
    <t>998,32*1,05 'Přepočtené koeficientem množství</t>
  </si>
  <si>
    <t>784171121</t>
  </si>
  <si>
    <t xml:space="preserve">Zakrytí vnitřních ploch  konstrukcí nebo prvků  v místnostech výšky do 3,80 m - schodišť</t>
  </si>
  <si>
    <t>-1691043582</t>
  </si>
  <si>
    <t>17</t>
  </si>
  <si>
    <t>-495418269</t>
  </si>
  <si>
    <t>432,92*1,05 'Přepočtené koeficientem množství</t>
  </si>
  <si>
    <t>18</t>
  </si>
  <si>
    <t>784181111</t>
  </si>
  <si>
    <t>Základní silikátová jednonásobná penetrace podkladu v místnostech výšky do 3,80m</t>
  </si>
  <si>
    <t>1901080638</t>
  </si>
  <si>
    <t>19</t>
  </si>
  <si>
    <t>784191003</t>
  </si>
  <si>
    <t>Čištění vnitřních ploch oken dvojitých nebo zdvojených po provedení malířských prací</t>
  </si>
  <si>
    <t>-1007017307</t>
  </si>
  <si>
    <t>20</t>
  </si>
  <si>
    <t>784211101</t>
  </si>
  <si>
    <t>Dvojnásobné bílé malby ze směsí za mokra výborně otěruvzdorných v místnostech výšky do 3,80 m</t>
  </si>
  <si>
    <t>1299157811</t>
  </si>
  <si>
    <t>784660141</t>
  </si>
  <si>
    <t>Jednonásobný obnovovací syntetický nátěr linkrusty v místnosti výšky do 3,80 m</t>
  </si>
  <si>
    <t>1946585622</t>
  </si>
  <si>
    <t>772,65-267,92+3714,2-632-377,52+555,94+62+139,94-53,2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</si>
</sst>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50</v>
      </c>
      <c r="AI60" s="40"/>
      <c r="AJ60" s="40"/>
      <c r="AK60" s="40"/>
      <c r="AL60" s="40"/>
      <c r="AM60" s="62" t="s">
        <v>51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53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50</v>
      </c>
      <c r="AI75" s="40"/>
      <c r="AJ75" s="40"/>
      <c r="AK75" s="40"/>
      <c r="AL75" s="40"/>
      <c r="AM75" s="62" t="s">
        <v>51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2020/149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Výmalba společných prostor vč. oprav omítek, Bytový dům 1172/1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Taussigova 1172/1, 182 00 Praha 8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9. 11. 2017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MČ Praha 8, Zenklova 1/35, Praha 8 - Libeň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KFJ s.r.o.</v>
      </c>
      <c r="AN89" s="69"/>
      <c r="AO89" s="69"/>
      <c r="AP89" s="69"/>
      <c r="AQ89" s="38"/>
      <c r="AR89" s="42"/>
      <c r="AS89" s="79" t="s">
        <v>55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KFJ s.r.o.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56</v>
      </c>
      <c r="D92" s="92"/>
      <c r="E92" s="92"/>
      <c r="F92" s="92"/>
      <c r="G92" s="92"/>
      <c r="H92" s="93"/>
      <c r="I92" s="94" t="s">
        <v>57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58</v>
      </c>
      <c r="AH92" s="92"/>
      <c r="AI92" s="92"/>
      <c r="AJ92" s="92"/>
      <c r="AK92" s="92"/>
      <c r="AL92" s="92"/>
      <c r="AM92" s="92"/>
      <c r="AN92" s="94" t="s">
        <v>59</v>
      </c>
      <c r="AO92" s="92"/>
      <c r="AP92" s="96"/>
      <c r="AQ92" s="97" t="s">
        <v>60</v>
      </c>
      <c r="AR92" s="42"/>
      <c r="AS92" s="98" t="s">
        <v>61</v>
      </c>
      <c r="AT92" s="99" t="s">
        <v>62</v>
      </c>
      <c r="AU92" s="99" t="s">
        <v>63</v>
      </c>
      <c r="AV92" s="99" t="s">
        <v>64</v>
      </c>
      <c r="AW92" s="99" t="s">
        <v>65</v>
      </c>
      <c r="AX92" s="99" t="s">
        <v>66</v>
      </c>
      <c r="AY92" s="99" t="s">
        <v>67</v>
      </c>
      <c r="AZ92" s="99" t="s">
        <v>68</v>
      </c>
      <c r="BA92" s="99" t="s">
        <v>69</v>
      </c>
      <c r="BB92" s="99" t="s">
        <v>70</v>
      </c>
      <c r="BC92" s="99" t="s">
        <v>71</v>
      </c>
      <c r="BD92" s="100" t="s">
        <v>72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73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74</v>
      </c>
      <c r="BT94" s="115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24.75" customHeight="1">
      <c r="A95" s="116" t="s">
        <v>78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'2020-149 - Výmalba společ...'!J30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79</v>
      </c>
      <c r="AR95" s="123"/>
      <c r="AS95" s="124">
        <v>0</v>
      </c>
      <c r="AT95" s="125">
        <f>ROUND(SUM(AV95:AW95),2)</f>
        <v>0</v>
      </c>
      <c r="AU95" s="126">
        <f>'2020-149 - Výmalba společ...'!P129</f>
        <v>0</v>
      </c>
      <c r="AV95" s="125">
        <f>'2020-149 - Výmalba společ...'!J33</f>
        <v>0</v>
      </c>
      <c r="AW95" s="125">
        <f>'2020-149 - Výmalba společ...'!J34</f>
        <v>0</v>
      </c>
      <c r="AX95" s="125">
        <f>'2020-149 - Výmalba společ...'!J35</f>
        <v>0</v>
      </c>
      <c r="AY95" s="125">
        <f>'2020-149 - Výmalba společ...'!J36</f>
        <v>0</v>
      </c>
      <c r="AZ95" s="125">
        <f>'2020-149 - Výmalba společ...'!F33</f>
        <v>0</v>
      </c>
      <c r="BA95" s="125">
        <f>'2020-149 - Výmalba společ...'!F34</f>
        <v>0</v>
      </c>
      <c r="BB95" s="125">
        <f>'2020-149 - Výmalba společ...'!F35</f>
        <v>0</v>
      </c>
      <c r="BC95" s="125">
        <f>'2020-149 - Výmalba společ...'!F36</f>
        <v>0</v>
      </c>
      <c r="BD95" s="127">
        <f>'2020-149 - Výmalba společ...'!F37</f>
        <v>0</v>
      </c>
      <c r="BE95" s="7"/>
      <c r="BT95" s="128" t="s">
        <v>80</v>
      </c>
      <c r="BU95" s="128" t="s">
        <v>81</v>
      </c>
      <c r="BV95" s="128" t="s">
        <v>76</v>
      </c>
      <c r="BW95" s="128" t="s">
        <v>5</v>
      </c>
      <c r="BX95" s="128" t="s">
        <v>77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aTOC5jjFp1ehw/tIelGBcz0I6MtdP+e/JDv0IKyudklDyShwjxC2oObkC82AhK+85QiWEKOkTRbX7d8wgsIS3Q==" hashValue="8aCWzyDzU0zVnVTQOf6S7bWvw1rsCYdEDN7XiwnB0MRi3wEtlM5g7hX1XBdjb7Xxw/qf12LhJUYCN2s5z7pNW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0-149 - Výmalba spole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80</v>
      </c>
    </row>
    <row r="4" s="1" customFormat="1" ht="24.96" customHeight="1">
      <c r="B4" s="18"/>
      <c r="D4" s="131" t="s">
        <v>82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9. 11. 2017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">
        <v>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">
        <v>26</v>
      </c>
      <c r="F13" s="36"/>
      <c r="G13" s="36"/>
      <c r="H13" s="36"/>
      <c r="I13" s="133" t="s">
        <v>27</v>
      </c>
      <c r="J13" s="135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28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27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30</v>
      </c>
      <c r="E18" s="36"/>
      <c r="F18" s="36"/>
      <c r="G18" s="36"/>
      <c r="H18" s="36"/>
      <c r="I18" s="133" t="s">
        <v>25</v>
      </c>
      <c r="J18" s="135" t="s">
        <v>1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">
        <v>31</v>
      </c>
      <c r="F19" s="36"/>
      <c r="G19" s="36"/>
      <c r="H19" s="36"/>
      <c r="I19" s="133" t="s">
        <v>27</v>
      </c>
      <c r="J19" s="135" t="s">
        <v>1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33</v>
      </c>
      <c r="E21" s="36"/>
      <c r="F21" s="36"/>
      <c r="G21" s="36"/>
      <c r="H21" s="36"/>
      <c r="I21" s="133" t="s">
        <v>25</v>
      </c>
      <c r="J21" s="135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">
        <v>31</v>
      </c>
      <c r="F22" s="36"/>
      <c r="G22" s="36"/>
      <c r="H22" s="36"/>
      <c r="I22" s="133" t="s">
        <v>27</v>
      </c>
      <c r="J22" s="135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34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4.4" customHeight="1">
      <c r="A28" s="36"/>
      <c r="B28" s="42"/>
      <c r="C28" s="36"/>
      <c r="D28" s="135" t="s">
        <v>83</v>
      </c>
      <c r="E28" s="36"/>
      <c r="F28" s="36"/>
      <c r="G28" s="36"/>
      <c r="H28" s="36"/>
      <c r="I28" s="36"/>
      <c r="J28" s="142">
        <f>J94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14.4" customHeight="1">
      <c r="A29" s="36"/>
      <c r="B29" s="42"/>
      <c r="C29" s="36"/>
      <c r="D29" s="143" t="s">
        <v>84</v>
      </c>
      <c r="E29" s="36"/>
      <c r="F29" s="36"/>
      <c r="G29" s="36"/>
      <c r="H29" s="36"/>
      <c r="I29" s="36"/>
      <c r="J29" s="142">
        <f>J104</f>
        <v>0</v>
      </c>
      <c r="K29" s="3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35</v>
      </c>
      <c r="E30" s="36"/>
      <c r="F30" s="36"/>
      <c r="G30" s="36"/>
      <c r="H30" s="36"/>
      <c r="I30" s="36"/>
      <c r="J30" s="145">
        <f>ROUND(J28 + J29,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1"/>
      <c r="J31" s="141"/>
      <c r="K31" s="141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37</v>
      </c>
      <c r="G32" s="36"/>
      <c r="H32" s="36"/>
      <c r="I32" s="146" t="s">
        <v>36</v>
      </c>
      <c r="J32" s="146" t="s">
        <v>38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39</v>
      </c>
      <c r="E33" s="133" t="s">
        <v>40</v>
      </c>
      <c r="F33" s="148">
        <f>ROUND((SUM(BE104:BE111) + SUM(BE129:BE165)),  2)</f>
        <v>0</v>
      </c>
      <c r="G33" s="36"/>
      <c r="H33" s="36"/>
      <c r="I33" s="149">
        <v>0.20999999999999999</v>
      </c>
      <c r="J33" s="148">
        <f>ROUND(((SUM(BE104:BE111) + SUM(BE129:BE165))*I33),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3" t="s">
        <v>41</v>
      </c>
      <c r="F34" s="148">
        <f>ROUND((SUM(BF104:BF111) + SUM(BF129:BF165)),  2)</f>
        <v>0</v>
      </c>
      <c r="G34" s="36"/>
      <c r="H34" s="36"/>
      <c r="I34" s="149">
        <v>0.14999999999999999</v>
      </c>
      <c r="J34" s="148">
        <f>ROUND(((SUM(BF104:BF111) + SUM(BF129:BF165))*I34),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42</v>
      </c>
      <c r="F35" s="148">
        <f>ROUND((SUM(BG104:BG111) + SUM(BG129:BG165)),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3" t="s">
        <v>43</v>
      </c>
      <c r="F36" s="148">
        <f>ROUND((SUM(BH104:BH111) + SUM(BH129:BH165)),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3" t="s">
        <v>44</v>
      </c>
      <c r="F37" s="148">
        <f>ROUND((SUM(BI104:BI111) + SUM(BI129:BI165)),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48</v>
      </c>
      <c r="E50" s="158"/>
      <c r="F50" s="158"/>
      <c r="G50" s="157" t="s">
        <v>49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50</v>
      </c>
      <c r="E61" s="160"/>
      <c r="F61" s="161" t="s">
        <v>51</v>
      </c>
      <c r="G61" s="159" t="s">
        <v>50</v>
      </c>
      <c r="H61" s="160"/>
      <c r="I61" s="160"/>
      <c r="J61" s="162" t="s">
        <v>51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52</v>
      </c>
      <c r="E65" s="163"/>
      <c r="F65" s="163"/>
      <c r="G65" s="157" t="s">
        <v>53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50</v>
      </c>
      <c r="E76" s="160"/>
      <c r="F76" s="161" t="s">
        <v>51</v>
      </c>
      <c r="G76" s="159" t="s">
        <v>50</v>
      </c>
      <c r="H76" s="160"/>
      <c r="I76" s="160"/>
      <c r="J76" s="162" t="s">
        <v>51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Výmalba společných prostor vč. oprav omítek, Bytový dům 1172/1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Taussigova 1172/1, 182 00 Praha 8</v>
      </c>
      <c r="G87" s="38"/>
      <c r="H87" s="38"/>
      <c r="I87" s="30" t="s">
        <v>22</v>
      </c>
      <c r="J87" s="77" t="str">
        <f>IF(J10="","",J10)</f>
        <v>9. 11. 2017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MČ Praha 8, Zenklova 1/35, Praha 8 - Libeň </v>
      </c>
      <c r="G89" s="38"/>
      <c r="H89" s="38"/>
      <c r="I89" s="30" t="s">
        <v>30</v>
      </c>
      <c r="J89" s="34" t="str">
        <f>E19</f>
        <v>KFJ s.r.o.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8"/>
      <c r="E90" s="38"/>
      <c r="F90" s="25" t="str">
        <f>IF(E16="","",E16)</f>
        <v>Vyplň údaj</v>
      </c>
      <c r="G90" s="38"/>
      <c r="H90" s="38"/>
      <c r="I90" s="30" t="s">
        <v>33</v>
      </c>
      <c r="J90" s="34" t="str">
        <f>E22</f>
        <v>KFJ s.r.o.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8" t="s">
        <v>86</v>
      </c>
      <c r="D92" s="169"/>
      <c r="E92" s="169"/>
      <c r="F92" s="169"/>
      <c r="G92" s="169"/>
      <c r="H92" s="169"/>
      <c r="I92" s="169"/>
      <c r="J92" s="170" t="s">
        <v>87</v>
      </c>
      <c r="K92" s="169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71" t="s">
        <v>88</v>
      </c>
      <c r="D94" s="38"/>
      <c r="E94" s="38"/>
      <c r="F94" s="38"/>
      <c r="G94" s="38"/>
      <c r="H94" s="38"/>
      <c r="I94" s="38"/>
      <c r="J94" s="108">
        <f>J129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89</v>
      </c>
    </row>
    <row r="95" s="9" customFormat="1" ht="24.96" customHeight="1">
      <c r="A95" s="9"/>
      <c r="B95" s="172"/>
      <c r="C95" s="173"/>
      <c r="D95" s="174" t="s">
        <v>90</v>
      </c>
      <c r="E95" s="175"/>
      <c r="F95" s="175"/>
      <c r="G95" s="175"/>
      <c r="H95" s="175"/>
      <c r="I95" s="175"/>
      <c r="J95" s="176">
        <f>J130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91</v>
      </c>
      <c r="E96" s="181"/>
      <c r="F96" s="181"/>
      <c r="G96" s="181"/>
      <c r="H96" s="181"/>
      <c r="I96" s="181"/>
      <c r="J96" s="182">
        <f>J131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92</v>
      </c>
      <c r="E97" s="181"/>
      <c r="F97" s="181"/>
      <c r="G97" s="181"/>
      <c r="H97" s="181"/>
      <c r="I97" s="181"/>
      <c r="J97" s="182">
        <f>J134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J137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J144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2"/>
      <c r="C100" s="173"/>
      <c r="D100" s="174" t="s">
        <v>95</v>
      </c>
      <c r="E100" s="175"/>
      <c r="F100" s="175"/>
      <c r="G100" s="175"/>
      <c r="H100" s="175"/>
      <c r="I100" s="175"/>
      <c r="J100" s="176">
        <f>J146</f>
        <v>0</v>
      </c>
      <c r="K100" s="173"/>
      <c r="L100" s="17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J147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9.28" customHeight="1">
      <c r="A104" s="36"/>
      <c r="B104" s="37"/>
      <c r="C104" s="171" t="s">
        <v>97</v>
      </c>
      <c r="D104" s="38"/>
      <c r="E104" s="38"/>
      <c r="F104" s="38"/>
      <c r="G104" s="38"/>
      <c r="H104" s="38"/>
      <c r="I104" s="38"/>
      <c r="J104" s="184">
        <f>ROUND(J105 + J106 + J107 + J108 + J109 + J110,2)</f>
        <v>0</v>
      </c>
      <c r="K104" s="38"/>
      <c r="L104" s="61"/>
      <c r="N104" s="185" t="s">
        <v>39</v>
      </c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8" customHeight="1">
      <c r="A105" s="36"/>
      <c r="B105" s="37"/>
      <c r="C105" s="38"/>
      <c r="D105" s="186" t="s">
        <v>98</v>
      </c>
      <c r="E105" s="187"/>
      <c r="F105" s="187"/>
      <c r="G105" s="38"/>
      <c r="H105" s="38"/>
      <c r="I105" s="38"/>
      <c r="J105" s="188">
        <v>0</v>
      </c>
      <c r="K105" s="38"/>
      <c r="L105" s="189"/>
      <c r="M105" s="190"/>
      <c r="N105" s="191" t="s">
        <v>41</v>
      </c>
      <c r="O105" s="190"/>
      <c r="P105" s="190"/>
      <c r="Q105" s="190"/>
      <c r="R105" s="190"/>
      <c r="S105" s="192"/>
      <c r="T105" s="192"/>
      <c r="U105" s="192"/>
      <c r="V105" s="192"/>
      <c r="W105" s="192"/>
      <c r="X105" s="192"/>
      <c r="Y105" s="192"/>
      <c r="Z105" s="192"/>
      <c r="AA105" s="192"/>
      <c r="AB105" s="192"/>
      <c r="AC105" s="192"/>
      <c r="AD105" s="192"/>
      <c r="AE105" s="192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99</v>
      </c>
      <c r="AZ105" s="190"/>
      <c r="BA105" s="190"/>
      <c r="BB105" s="190"/>
      <c r="BC105" s="190"/>
      <c r="BD105" s="190"/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93" t="s">
        <v>100</v>
      </c>
      <c r="BK105" s="190"/>
      <c r="BL105" s="190"/>
      <c r="BM105" s="190"/>
    </row>
    <row r="106" s="2" customFormat="1" ht="18" customHeight="1">
      <c r="A106" s="36"/>
      <c r="B106" s="37"/>
      <c r="C106" s="38"/>
      <c r="D106" s="186" t="s">
        <v>101</v>
      </c>
      <c r="E106" s="187"/>
      <c r="F106" s="187"/>
      <c r="G106" s="38"/>
      <c r="H106" s="38"/>
      <c r="I106" s="38"/>
      <c r="J106" s="188">
        <v>0</v>
      </c>
      <c r="K106" s="38"/>
      <c r="L106" s="189"/>
      <c r="M106" s="190"/>
      <c r="N106" s="191" t="s">
        <v>41</v>
      </c>
      <c r="O106" s="190"/>
      <c r="P106" s="190"/>
      <c r="Q106" s="190"/>
      <c r="R106" s="190"/>
      <c r="S106" s="192"/>
      <c r="T106" s="192"/>
      <c r="U106" s="192"/>
      <c r="V106" s="192"/>
      <c r="W106" s="192"/>
      <c r="X106" s="192"/>
      <c r="Y106" s="192"/>
      <c r="Z106" s="192"/>
      <c r="AA106" s="192"/>
      <c r="AB106" s="192"/>
      <c r="AC106" s="192"/>
      <c r="AD106" s="192"/>
      <c r="AE106" s="192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99</v>
      </c>
      <c r="AZ106" s="190"/>
      <c r="BA106" s="190"/>
      <c r="BB106" s="190"/>
      <c r="BC106" s="190"/>
      <c r="BD106" s="190"/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93" t="s">
        <v>100</v>
      </c>
      <c r="BK106" s="190"/>
      <c r="BL106" s="190"/>
      <c r="BM106" s="190"/>
    </row>
    <row r="107" s="2" customFormat="1" ht="18" customHeight="1">
      <c r="A107" s="36"/>
      <c r="B107" s="37"/>
      <c r="C107" s="38"/>
      <c r="D107" s="186" t="s">
        <v>102</v>
      </c>
      <c r="E107" s="187"/>
      <c r="F107" s="187"/>
      <c r="G107" s="38"/>
      <c r="H107" s="38"/>
      <c r="I107" s="38"/>
      <c r="J107" s="188">
        <v>0</v>
      </c>
      <c r="K107" s="38"/>
      <c r="L107" s="189"/>
      <c r="M107" s="190"/>
      <c r="N107" s="191" t="s">
        <v>41</v>
      </c>
      <c r="O107" s="190"/>
      <c r="P107" s="190"/>
      <c r="Q107" s="190"/>
      <c r="R107" s="190"/>
      <c r="S107" s="192"/>
      <c r="T107" s="192"/>
      <c r="U107" s="192"/>
      <c r="V107" s="192"/>
      <c r="W107" s="192"/>
      <c r="X107" s="192"/>
      <c r="Y107" s="192"/>
      <c r="Z107" s="192"/>
      <c r="AA107" s="192"/>
      <c r="AB107" s="192"/>
      <c r="AC107" s="192"/>
      <c r="AD107" s="192"/>
      <c r="AE107" s="192"/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90"/>
      <c r="AS107" s="190"/>
      <c r="AT107" s="190"/>
      <c r="AU107" s="190"/>
      <c r="AV107" s="190"/>
      <c r="AW107" s="190"/>
      <c r="AX107" s="190"/>
      <c r="AY107" s="193" t="s">
        <v>99</v>
      </c>
      <c r="AZ107" s="190"/>
      <c r="BA107" s="190"/>
      <c r="BB107" s="190"/>
      <c r="BC107" s="190"/>
      <c r="BD107" s="190"/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93" t="s">
        <v>100</v>
      </c>
      <c r="BK107" s="190"/>
      <c r="BL107" s="190"/>
      <c r="BM107" s="190"/>
    </row>
    <row r="108" s="2" customFormat="1" ht="18" customHeight="1">
      <c r="A108" s="36"/>
      <c r="B108" s="37"/>
      <c r="C108" s="38"/>
      <c r="D108" s="186" t="s">
        <v>103</v>
      </c>
      <c r="E108" s="187"/>
      <c r="F108" s="187"/>
      <c r="G108" s="38"/>
      <c r="H108" s="38"/>
      <c r="I108" s="38"/>
      <c r="J108" s="188">
        <v>0</v>
      </c>
      <c r="K108" s="38"/>
      <c r="L108" s="189"/>
      <c r="M108" s="190"/>
      <c r="N108" s="191" t="s">
        <v>41</v>
      </c>
      <c r="O108" s="190"/>
      <c r="P108" s="190"/>
      <c r="Q108" s="190"/>
      <c r="R108" s="190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0"/>
      <c r="AG108" s="190"/>
      <c r="AH108" s="190"/>
      <c r="AI108" s="190"/>
      <c r="AJ108" s="190"/>
      <c r="AK108" s="190"/>
      <c r="AL108" s="190"/>
      <c r="AM108" s="190"/>
      <c r="AN108" s="190"/>
      <c r="AO108" s="190"/>
      <c r="AP108" s="190"/>
      <c r="AQ108" s="190"/>
      <c r="AR108" s="190"/>
      <c r="AS108" s="190"/>
      <c r="AT108" s="190"/>
      <c r="AU108" s="190"/>
      <c r="AV108" s="190"/>
      <c r="AW108" s="190"/>
      <c r="AX108" s="190"/>
      <c r="AY108" s="193" t="s">
        <v>99</v>
      </c>
      <c r="AZ108" s="190"/>
      <c r="BA108" s="190"/>
      <c r="BB108" s="190"/>
      <c r="BC108" s="190"/>
      <c r="BD108" s="190"/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93" t="s">
        <v>100</v>
      </c>
      <c r="BK108" s="190"/>
      <c r="BL108" s="190"/>
      <c r="BM108" s="190"/>
    </row>
    <row r="109" s="2" customFormat="1" ht="18" customHeight="1">
      <c r="A109" s="36"/>
      <c r="B109" s="37"/>
      <c r="C109" s="38"/>
      <c r="D109" s="186" t="s">
        <v>104</v>
      </c>
      <c r="E109" s="187"/>
      <c r="F109" s="187"/>
      <c r="G109" s="38"/>
      <c r="H109" s="38"/>
      <c r="I109" s="38"/>
      <c r="J109" s="188">
        <v>0</v>
      </c>
      <c r="K109" s="38"/>
      <c r="L109" s="189"/>
      <c r="M109" s="190"/>
      <c r="N109" s="191" t="s">
        <v>41</v>
      </c>
      <c r="O109" s="190"/>
      <c r="P109" s="190"/>
      <c r="Q109" s="190"/>
      <c r="R109" s="190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0"/>
      <c r="AG109" s="190"/>
      <c r="AH109" s="190"/>
      <c r="AI109" s="190"/>
      <c r="AJ109" s="190"/>
      <c r="AK109" s="190"/>
      <c r="AL109" s="190"/>
      <c r="AM109" s="190"/>
      <c r="AN109" s="190"/>
      <c r="AO109" s="190"/>
      <c r="AP109" s="190"/>
      <c r="AQ109" s="190"/>
      <c r="AR109" s="190"/>
      <c r="AS109" s="190"/>
      <c r="AT109" s="190"/>
      <c r="AU109" s="190"/>
      <c r="AV109" s="190"/>
      <c r="AW109" s="190"/>
      <c r="AX109" s="190"/>
      <c r="AY109" s="193" t="s">
        <v>99</v>
      </c>
      <c r="AZ109" s="190"/>
      <c r="BA109" s="190"/>
      <c r="BB109" s="190"/>
      <c r="BC109" s="190"/>
      <c r="BD109" s="190"/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93" t="s">
        <v>100</v>
      </c>
      <c r="BK109" s="190"/>
      <c r="BL109" s="190"/>
      <c r="BM109" s="190"/>
    </row>
    <row r="110" s="2" customFormat="1" ht="18" customHeight="1">
      <c r="A110" s="36"/>
      <c r="B110" s="37"/>
      <c r="C110" s="38"/>
      <c r="D110" s="187" t="s">
        <v>105</v>
      </c>
      <c r="E110" s="38"/>
      <c r="F110" s="38"/>
      <c r="G110" s="38"/>
      <c r="H110" s="38"/>
      <c r="I110" s="38"/>
      <c r="J110" s="188">
        <f>ROUND(J28*T110,2)</f>
        <v>0</v>
      </c>
      <c r="K110" s="38"/>
      <c r="L110" s="189"/>
      <c r="M110" s="190"/>
      <c r="N110" s="191" t="s">
        <v>41</v>
      </c>
      <c r="O110" s="190"/>
      <c r="P110" s="190"/>
      <c r="Q110" s="190"/>
      <c r="R110" s="190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0"/>
      <c r="AG110" s="190"/>
      <c r="AH110" s="190"/>
      <c r="AI110" s="190"/>
      <c r="AJ110" s="190"/>
      <c r="AK110" s="190"/>
      <c r="AL110" s="190"/>
      <c r="AM110" s="190"/>
      <c r="AN110" s="190"/>
      <c r="AO110" s="190"/>
      <c r="AP110" s="190"/>
      <c r="AQ110" s="190"/>
      <c r="AR110" s="190"/>
      <c r="AS110" s="190"/>
      <c r="AT110" s="190"/>
      <c r="AU110" s="190"/>
      <c r="AV110" s="190"/>
      <c r="AW110" s="190"/>
      <c r="AX110" s="190"/>
      <c r="AY110" s="193" t="s">
        <v>106</v>
      </c>
      <c r="AZ110" s="190"/>
      <c r="BA110" s="190"/>
      <c r="BB110" s="190"/>
      <c r="BC110" s="190"/>
      <c r="BD110" s="190"/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93" t="s">
        <v>100</v>
      </c>
      <c r="BK110" s="190"/>
      <c r="BL110" s="190"/>
      <c r="BM110" s="190"/>
    </row>
    <row r="111" s="2" customForma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9.28" customHeight="1">
      <c r="A112" s="36"/>
      <c r="B112" s="37"/>
      <c r="C112" s="195" t="s">
        <v>107</v>
      </c>
      <c r="D112" s="169"/>
      <c r="E112" s="169"/>
      <c r="F112" s="169"/>
      <c r="G112" s="169"/>
      <c r="H112" s="169"/>
      <c r="I112" s="169"/>
      <c r="J112" s="196">
        <f>ROUND(J94+J104,2)</f>
        <v>0</v>
      </c>
      <c r="K112" s="169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108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8"/>
      <c r="D121" s="38"/>
      <c r="E121" s="74" t="str">
        <f>E7</f>
        <v>Výmalba společných prostor vč. oprav omítek, Bytový dům 1172/1</v>
      </c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20</v>
      </c>
      <c r="D123" s="38"/>
      <c r="E123" s="38"/>
      <c r="F123" s="25" t="str">
        <f>F10</f>
        <v>Taussigova 1172/1, 182 00 Praha 8</v>
      </c>
      <c r="G123" s="38"/>
      <c r="H123" s="38"/>
      <c r="I123" s="30" t="s">
        <v>22</v>
      </c>
      <c r="J123" s="77" t="str">
        <f>IF(J10="","",J10)</f>
        <v>9. 11. 2017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24</v>
      </c>
      <c r="D125" s="38"/>
      <c r="E125" s="38"/>
      <c r="F125" s="25" t="str">
        <f>E13</f>
        <v xml:space="preserve">MČ Praha 8, Zenklova 1/35, Praha 8 - Libeň </v>
      </c>
      <c r="G125" s="38"/>
      <c r="H125" s="38"/>
      <c r="I125" s="30" t="s">
        <v>30</v>
      </c>
      <c r="J125" s="34" t="str">
        <f>E19</f>
        <v>KFJ s.r.o.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28</v>
      </c>
      <c r="D126" s="38"/>
      <c r="E126" s="38"/>
      <c r="F126" s="25" t="str">
        <f>IF(E16="","",E16)</f>
        <v>Vyplň údaj</v>
      </c>
      <c r="G126" s="38"/>
      <c r="H126" s="38"/>
      <c r="I126" s="30" t="s">
        <v>33</v>
      </c>
      <c r="J126" s="34" t="str">
        <f>E22</f>
        <v>KFJ s.r.o.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1" customFormat="1" ht="29.28" customHeight="1">
      <c r="A128" s="197"/>
      <c r="B128" s="198"/>
      <c r="C128" s="199" t="s">
        <v>109</v>
      </c>
      <c r="D128" s="200" t="s">
        <v>60</v>
      </c>
      <c r="E128" s="200" t="s">
        <v>56</v>
      </c>
      <c r="F128" s="200" t="s">
        <v>57</v>
      </c>
      <c r="G128" s="200" t="s">
        <v>110</v>
      </c>
      <c r="H128" s="200" t="s">
        <v>111</v>
      </c>
      <c r="I128" s="200" t="s">
        <v>112</v>
      </c>
      <c r="J128" s="201" t="s">
        <v>87</v>
      </c>
      <c r="K128" s="202" t="s">
        <v>113</v>
      </c>
      <c r="L128" s="203"/>
      <c r="M128" s="98" t="s">
        <v>1</v>
      </c>
      <c r="N128" s="99" t="s">
        <v>39</v>
      </c>
      <c r="O128" s="99" t="s">
        <v>114</v>
      </c>
      <c r="P128" s="99" t="s">
        <v>115</v>
      </c>
      <c r="Q128" s="99" t="s">
        <v>116</v>
      </c>
      <c r="R128" s="99" t="s">
        <v>117</v>
      </c>
      <c r="S128" s="99" t="s">
        <v>118</v>
      </c>
      <c r="T128" s="100" t="s">
        <v>119</v>
      </c>
      <c r="U128" s="197"/>
      <c r="V128" s="197"/>
      <c r="W128" s="197"/>
      <c r="X128" s="197"/>
      <c r="Y128" s="197"/>
      <c r="Z128" s="197"/>
      <c r="AA128" s="197"/>
      <c r="AB128" s="197"/>
      <c r="AC128" s="197"/>
      <c r="AD128" s="197"/>
      <c r="AE128" s="197"/>
    </row>
    <row r="129" s="2" customFormat="1" ht="22.8" customHeight="1">
      <c r="A129" s="36"/>
      <c r="B129" s="37"/>
      <c r="C129" s="105" t="s">
        <v>120</v>
      </c>
      <c r="D129" s="38"/>
      <c r="E129" s="38"/>
      <c r="F129" s="38"/>
      <c r="G129" s="38"/>
      <c r="H129" s="38"/>
      <c r="I129" s="38"/>
      <c r="J129" s="204">
        <f>BK129</f>
        <v>0</v>
      </c>
      <c r="K129" s="38"/>
      <c r="L129" s="42"/>
      <c r="M129" s="101"/>
      <c r="N129" s="205"/>
      <c r="O129" s="102"/>
      <c r="P129" s="206">
        <f>P130+P146</f>
        <v>0</v>
      </c>
      <c r="Q129" s="102"/>
      <c r="R129" s="206">
        <f>R130+R146</f>
        <v>41.821044230000005</v>
      </c>
      <c r="S129" s="102"/>
      <c r="T129" s="207">
        <f>T130+T146</f>
        <v>13.69148899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74</v>
      </c>
      <c r="AU129" s="15" t="s">
        <v>89</v>
      </c>
      <c r="BK129" s="208">
        <f>BK130+BK146</f>
        <v>0</v>
      </c>
    </row>
    <row r="130" s="12" customFormat="1" ht="25.92" customHeight="1">
      <c r="A130" s="12"/>
      <c r="B130" s="209"/>
      <c r="C130" s="210"/>
      <c r="D130" s="211" t="s">
        <v>74</v>
      </c>
      <c r="E130" s="212" t="s">
        <v>121</v>
      </c>
      <c r="F130" s="212" t="s">
        <v>122</v>
      </c>
      <c r="G130" s="210"/>
      <c r="H130" s="210"/>
      <c r="I130" s="213"/>
      <c r="J130" s="214">
        <f>BK130</f>
        <v>0</v>
      </c>
      <c r="K130" s="210"/>
      <c r="L130" s="215"/>
      <c r="M130" s="216"/>
      <c r="N130" s="217"/>
      <c r="O130" s="217"/>
      <c r="P130" s="218">
        <f>P131+P134+P137+P144</f>
        <v>0</v>
      </c>
      <c r="Q130" s="217"/>
      <c r="R130" s="218">
        <f>R131+R134+R137+R144</f>
        <v>37.013076900000009</v>
      </c>
      <c r="S130" s="217"/>
      <c r="T130" s="219">
        <f>T131+T134+T137+T144</f>
        <v>12.904638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80</v>
      </c>
      <c r="AT130" s="221" t="s">
        <v>74</v>
      </c>
      <c r="AU130" s="221" t="s">
        <v>75</v>
      </c>
      <c r="AY130" s="220" t="s">
        <v>123</v>
      </c>
      <c r="BK130" s="222">
        <f>BK131+BK134+BK137+BK144</f>
        <v>0</v>
      </c>
    </row>
    <row r="131" s="12" customFormat="1" ht="22.8" customHeight="1">
      <c r="A131" s="12"/>
      <c r="B131" s="209"/>
      <c r="C131" s="210"/>
      <c r="D131" s="211" t="s">
        <v>74</v>
      </c>
      <c r="E131" s="223" t="s">
        <v>124</v>
      </c>
      <c r="F131" s="223" t="s">
        <v>125</v>
      </c>
      <c r="G131" s="210"/>
      <c r="H131" s="210"/>
      <c r="I131" s="213"/>
      <c r="J131" s="224">
        <f>BK131</f>
        <v>0</v>
      </c>
      <c r="K131" s="210"/>
      <c r="L131" s="215"/>
      <c r="M131" s="216"/>
      <c r="N131" s="217"/>
      <c r="O131" s="217"/>
      <c r="P131" s="218">
        <f>SUM(P132:P133)</f>
        <v>0</v>
      </c>
      <c r="Q131" s="217"/>
      <c r="R131" s="218">
        <f>SUM(R132:R133)</f>
        <v>36.778218300000006</v>
      </c>
      <c r="S131" s="217"/>
      <c r="T131" s="219">
        <f>SUM(T132:T133)</f>
        <v>12.904638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0" t="s">
        <v>80</v>
      </c>
      <c r="AT131" s="221" t="s">
        <v>74</v>
      </c>
      <c r="AU131" s="221" t="s">
        <v>80</v>
      </c>
      <c r="AY131" s="220" t="s">
        <v>123</v>
      </c>
      <c r="BK131" s="222">
        <f>SUM(BK132:BK133)</f>
        <v>0</v>
      </c>
    </row>
    <row r="132" s="2" customFormat="1" ht="24.15" customHeight="1">
      <c r="A132" s="36"/>
      <c r="B132" s="37"/>
      <c r="C132" s="225" t="s">
        <v>80</v>
      </c>
      <c r="D132" s="225" t="s">
        <v>126</v>
      </c>
      <c r="E132" s="226" t="s">
        <v>127</v>
      </c>
      <c r="F132" s="227" t="s">
        <v>128</v>
      </c>
      <c r="G132" s="228" t="s">
        <v>129</v>
      </c>
      <c r="H132" s="229">
        <v>6452.3190000000004</v>
      </c>
      <c r="I132" s="230"/>
      <c r="J132" s="231">
        <f>ROUND(I132*H132,2)</f>
        <v>0</v>
      </c>
      <c r="K132" s="232"/>
      <c r="L132" s="42"/>
      <c r="M132" s="233" t="s">
        <v>1</v>
      </c>
      <c r="N132" s="234" t="s">
        <v>41</v>
      </c>
      <c r="O132" s="89"/>
      <c r="P132" s="235">
        <f>O132*H132</f>
        <v>0</v>
      </c>
      <c r="Q132" s="235">
        <v>0.0057000000000000002</v>
      </c>
      <c r="R132" s="235">
        <f>Q132*H132</f>
        <v>36.778218300000006</v>
      </c>
      <c r="S132" s="235">
        <v>0.002</v>
      </c>
      <c r="T132" s="236">
        <f>S132*H132</f>
        <v>12.904638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7" t="s">
        <v>130</v>
      </c>
      <c r="AT132" s="237" t="s">
        <v>126</v>
      </c>
      <c r="AU132" s="237" t="s">
        <v>100</v>
      </c>
      <c r="AY132" s="15" t="s">
        <v>123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5" t="s">
        <v>100</v>
      </c>
      <c r="BK132" s="238">
        <f>ROUND(I132*H132,2)</f>
        <v>0</v>
      </c>
      <c r="BL132" s="15" t="s">
        <v>130</v>
      </c>
      <c r="BM132" s="237" t="s">
        <v>131</v>
      </c>
    </row>
    <row r="133" s="13" customFormat="1">
      <c r="A133" s="13"/>
      <c r="B133" s="239"/>
      <c r="C133" s="240"/>
      <c r="D133" s="241" t="s">
        <v>132</v>
      </c>
      <c r="E133" s="242" t="s">
        <v>1</v>
      </c>
      <c r="F133" s="243" t="s">
        <v>133</v>
      </c>
      <c r="G133" s="240"/>
      <c r="H133" s="244">
        <v>6452.3190000000004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132</v>
      </c>
      <c r="AU133" s="250" t="s">
        <v>100</v>
      </c>
      <c r="AV133" s="13" t="s">
        <v>100</v>
      </c>
      <c r="AW133" s="13" t="s">
        <v>32</v>
      </c>
      <c r="AX133" s="13" t="s">
        <v>80</v>
      </c>
      <c r="AY133" s="250" t="s">
        <v>123</v>
      </c>
    </row>
    <row r="134" s="12" customFormat="1" ht="22.8" customHeight="1">
      <c r="A134" s="12"/>
      <c r="B134" s="209"/>
      <c r="C134" s="210"/>
      <c r="D134" s="211" t="s">
        <v>74</v>
      </c>
      <c r="E134" s="223" t="s">
        <v>134</v>
      </c>
      <c r="F134" s="223" t="s">
        <v>135</v>
      </c>
      <c r="G134" s="210"/>
      <c r="H134" s="210"/>
      <c r="I134" s="213"/>
      <c r="J134" s="224">
        <f>BK134</f>
        <v>0</v>
      </c>
      <c r="K134" s="210"/>
      <c r="L134" s="215"/>
      <c r="M134" s="216"/>
      <c r="N134" s="217"/>
      <c r="O134" s="217"/>
      <c r="P134" s="218">
        <f>SUM(P135:P136)</f>
        <v>0</v>
      </c>
      <c r="Q134" s="217"/>
      <c r="R134" s="218">
        <f>SUM(R135:R136)</f>
        <v>0.23485860000000003</v>
      </c>
      <c r="S134" s="217"/>
      <c r="T134" s="219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0" t="s">
        <v>80</v>
      </c>
      <c r="AT134" s="221" t="s">
        <v>74</v>
      </c>
      <c r="AU134" s="221" t="s">
        <v>80</v>
      </c>
      <c r="AY134" s="220" t="s">
        <v>123</v>
      </c>
      <c r="BK134" s="222">
        <f>SUM(BK135:BK136)</f>
        <v>0</v>
      </c>
    </row>
    <row r="135" s="2" customFormat="1" ht="24.15" customHeight="1">
      <c r="A135" s="36"/>
      <c r="B135" s="37"/>
      <c r="C135" s="225" t="s">
        <v>100</v>
      </c>
      <c r="D135" s="225" t="s">
        <v>126</v>
      </c>
      <c r="E135" s="226" t="s">
        <v>136</v>
      </c>
      <c r="F135" s="227" t="s">
        <v>137</v>
      </c>
      <c r="G135" s="228" t="s">
        <v>129</v>
      </c>
      <c r="H135" s="229">
        <v>1075.22</v>
      </c>
      <c r="I135" s="230"/>
      <c r="J135" s="231">
        <f>ROUND(I135*H135,2)</f>
        <v>0</v>
      </c>
      <c r="K135" s="232"/>
      <c r="L135" s="42"/>
      <c r="M135" s="233" t="s">
        <v>1</v>
      </c>
      <c r="N135" s="234" t="s">
        <v>41</v>
      </c>
      <c r="O135" s="89"/>
      <c r="P135" s="235">
        <f>O135*H135</f>
        <v>0</v>
      </c>
      <c r="Q135" s="235">
        <v>0.00012999999999999999</v>
      </c>
      <c r="R135" s="235">
        <f>Q135*H135</f>
        <v>0.1397786</v>
      </c>
      <c r="S135" s="235">
        <v>0</v>
      </c>
      <c r="T135" s="23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7" t="s">
        <v>130</v>
      </c>
      <c r="AT135" s="237" t="s">
        <v>126</v>
      </c>
      <c r="AU135" s="237" t="s">
        <v>100</v>
      </c>
      <c r="AY135" s="15" t="s">
        <v>123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5" t="s">
        <v>100</v>
      </c>
      <c r="BK135" s="238">
        <f>ROUND(I135*H135,2)</f>
        <v>0</v>
      </c>
      <c r="BL135" s="15" t="s">
        <v>130</v>
      </c>
      <c r="BM135" s="237" t="s">
        <v>138</v>
      </c>
    </row>
    <row r="136" s="2" customFormat="1" ht="24.15" customHeight="1">
      <c r="A136" s="36"/>
      <c r="B136" s="37"/>
      <c r="C136" s="225" t="s">
        <v>139</v>
      </c>
      <c r="D136" s="225" t="s">
        <v>126</v>
      </c>
      <c r="E136" s="226" t="s">
        <v>140</v>
      </c>
      <c r="F136" s="227" t="s">
        <v>141</v>
      </c>
      <c r="G136" s="228" t="s">
        <v>129</v>
      </c>
      <c r="H136" s="229">
        <v>2377</v>
      </c>
      <c r="I136" s="230"/>
      <c r="J136" s="231">
        <f>ROUND(I136*H136,2)</f>
        <v>0</v>
      </c>
      <c r="K136" s="232"/>
      <c r="L136" s="42"/>
      <c r="M136" s="233" t="s">
        <v>1</v>
      </c>
      <c r="N136" s="234" t="s">
        <v>41</v>
      </c>
      <c r="O136" s="89"/>
      <c r="P136" s="235">
        <f>O136*H136</f>
        <v>0</v>
      </c>
      <c r="Q136" s="235">
        <v>4.0000000000000003E-05</v>
      </c>
      <c r="R136" s="235">
        <f>Q136*H136</f>
        <v>0.095080000000000012</v>
      </c>
      <c r="S136" s="235">
        <v>0</v>
      </c>
      <c r="T136" s="23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7" t="s">
        <v>130</v>
      </c>
      <c r="AT136" s="237" t="s">
        <v>126</v>
      </c>
      <c r="AU136" s="237" t="s">
        <v>100</v>
      </c>
      <c r="AY136" s="15" t="s">
        <v>123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5" t="s">
        <v>100</v>
      </c>
      <c r="BK136" s="238">
        <f>ROUND(I136*H136,2)</f>
        <v>0</v>
      </c>
      <c r="BL136" s="15" t="s">
        <v>130</v>
      </c>
      <c r="BM136" s="237" t="s">
        <v>142</v>
      </c>
    </row>
    <row r="137" s="12" customFormat="1" ht="22.8" customHeight="1">
      <c r="A137" s="12"/>
      <c r="B137" s="209"/>
      <c r="C137" s="210"/>
      <c r="D137" s="211" t="s">
        <v>74</v>
      </c>
      <c r="E137" s="223" t="s">
        <v>143</v>
      </c>
      <c r="F137" s="223" t="s">
        <v>144</v>
      </c>
      <c r="G137" s="210"/>
      <c r="H137" s="210"/>
      <c r="I137" s="213"/>
      <c r="J137" s="224">
        <f>BK137</f>
        <v>0</v>
      </c>
      <c r="K137" s="210"/>
      <c r="L137" s="215"/>
      <c r="M137" s="216"/>
      <c r="N137" s="217"/>
      <c r="O137" s="217"/>
      <c r="P137" s="218">
        <f>SUM(P138:P143)</f>
        <v>0</v>
      </c>
      <c r="Q137" s="217"/>
      <c r="R137" s="218">
        <f>SUM(R138:R143)</f>
        <v>0</v>
      </c>
      <c r="S137" s="217"/>
      <c r="T137" s="219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0" t="s">
        <v>80</v>
      </c>
      <c r="AT137" s="221" t="s">
        <v>74</v>
      </c>
      <c r="AU137" s="221" t="s">
        <v>80</v>
      </c>
      <c r="AY137" s="220" t="s">
        <v>123</v>
      </c>
      <c r="BK137" s="222">
        <f>SUM(BK138:BK143)</f>
        <v>0</v>
      </c>
    </row>
    <row r="138" s="2" customFormat="1" ht="14.4" customHeight="1">
      <c r="A138" s="36"/>
      <c r="B138" s="37"/>
      <c r="C138" s="225" t="s">
        <v>130</v>
      </c>
      <c r="D138" s="225" t="s">
        <v>126</v>
      </c>
      <c r="E138" s="226" t="s">
        <v>145</v>
      </c>
      <c r="F138" s="227" t="s">
        <v>146</v>
      </c>
      <c r="G138" s="228" t="s">
        <v>147</v>
      </c>
      <c r="H138" s="229">
        <v>13.691000000000001</v>
      </c>
      <c r="I138" s="230"/>
      <c r="J138" s="231">
        <f>ROUND(I138*H138,2)</f>
        <v>0</v>
      </c>
      <c r="K138" s="232"/>
      <c r="L138" s="42"/>
      <c r="M138" s="233" t="s">
        <v>1</v>
      </c>
      <c r="N138" s="234" t="s">
        <v>41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7" t="s">
        <v>130</v>
      </c>
      <c r="AT138" s="237" t="s">
        <v>126</v>
      </c>
      <c r="AU138" s="237" t="s">
        <v>100</v>
      </c>
      <c r="AY138" s="15" t="s">
        <v>123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5" t="s">
        <v>100</v>
      </c>
      <c r="BK138" s="238">
        <f>ROUND(I138*H138,2)</f>
        <v>0</v>
      </c>
      <c r="BL138" s="15" t="s">
        <v>130</v>
      </c>
      <c r="BM138" s="237" t="s">
        <v>148</v>
      </c>
    </row>
    <row r="139" s="2" customFormat="1" ht="24.15" customHeight="1">
      <c r="A139" s="36"/>
      <c r="B139" s="37"/>
      <c r="C139" s="225" t="s">
        <v>149</v>
      </c>
      <c r="D139" s="225" t="s">
        <v>126</v>
      </c>
      <c r="E139" s="226" t="s">
        <v>150</v>
      </c>
      <c r="F139" s="227" t="s">
        <v>151</v>
      </c>
      <c r="G139" s="228" t="s">
        <v>147</v>
      </c>
      <c r="H139" s="229">
        <v>13.691000000000001</v>
      </c>
      <c r="I139" s="230"/>
      <c r="J139" s="231">
        <f>ROUND(I139*H139,2)</f>
        <v>0</v>
      </c>
      <c r="K139" s="232"/>
      <c r="L139" s="42"/>
      <c r="M139" s="233" t="s">
        <v>1</v>
      </c>
      <c r="N139" s="234" t="s">
        <v>41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7" t="s">
        <v>130</v>
      </c>
      <c r="AT139" s="237" t="s">
        <v>126</v>
      </c>
      <c r="AU139" s="237" t="s">
        <v>100</v>
      </c>
      <c r="AY139" s="15" t="s">
        <v>123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5" t="s">
        <v>100</v>
      </c>
      <c r="BK139" s="238">
        <f>ROUND(I139*H139,2)</f>
        <v>0</v>
      </c>
      <c r="BL139" s="15" t="s">
        <v>130</v>
      </c>
      <c r="BM139" s="237" t="s">
        <v>152</v>
      </c>
    </row>
    <row r="140" s="2" customFormat="1" ht="24.15" customHeight="1">
      <c r="A140" s="36"/>
      <c r="B140" s="37"/>
      <c r="C140" s="225" t="s">
        <v>124</v>
      </c>
      <c r="D140" s="225" t="s">
        <v>126</v>
      </c>
      <c r="E140" s="226" t="s">
        <v>153</v>
      </c>
      <c r="F140" s="227" t="s">
        <v>154</v>
      </c>
      <c r="G140" s="228" t="s">
        <v>147</v>
      </c>
      <c r="H140" s="229">
        <v>13.691000000000001</v>
      </c>
      <c r="I140" s="230"/>
      <c r="J140" s="231">
        <f>ROUND(I140*H140,2)</f>
        <v>0</v>
      </c>
      <c r="K140" s="232"/>
      <c r="L140" s="42"/>
      <c r="M140" s="233" t="s">
        <v>1</v>
      </c>
      <c r="N140" s="234" t="s">
        <v>41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7" t="s">
        <v>130</v>
      </c>
      <c r="AT140" s="237" t="s">
        <v>126</v>
      </c>
      <c r="AU140" s="237" t="s">
        <v>100</v>
      </c>
      <c r="AY140" s="15" t="s">
        <v>123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5" t="s">
        <v>100</v>
      </c>
      <c r="BK140" s="238">
        <f>ROUND(I140*H140,2)</f>
        <v>0</v>
      </c>
      <c r="BL140" s="15" t="s">
        <v>130</v>
      </c>
      <c r="BM140" s="237" t="s">
        <v>155</v>
      </c>
    </row>
    <row r="141" s="2" customFormat="1" ht="24.15" customHeight="1">
      <c r="A141" s="36"/>
      <c r="B141" s="37"/>
      <c r="C141" s="225" t="s">
        <v>156</v>
      </c>
      <c r="D141" s="225" t="s">
        <v>126</v>
      </c>
      <c r="E141" s="226" t="s">
        <v>157</v>
      </c>
      <c r="F141" s="227" t="s">
        <v>158</v>
      </c>
      <c r="G141" s="228" t="s">
        <v>147</v>
      </c>
      <c r="H141" s="229">
        <v>136.91</v>
      </c>
      <c r="I141" s="230"/>
      <c r="J141" s="231">
        <f>ROUND(I141*H141,2)</f>
        <v>0</v>
      </c>
      <c r="K141" s="232"/>
      <c r="L141" s="42"/>
      <c r="M141" s="233" t="s">
        <v>1</v>
      </c>
      <c r="N141" s="234" t="s">
        <v>41</v>
      </c>
      <c r="O141" s="89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7" t="s">
        <v>130</v>
      </c>
      <c r="AT141" s="237" t="s">
        <v>126</v>
      </c>
      <c r="AU141" s="237" t="s">
        <v>100</v>
      </c>
      <c r="AY141" s="15" t="s">
        <v>123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5" t="s">
        <v>100</v>
      </c>
      <c r="BK141" s="238">
        <f>ROUND(I141*H141,2)</f>
        <v>0</v>
      </c>
      <c r="BL141" s="15" t="s">
        <v>130</v>
      </c>
      <c r="BM141" s="237" t="s">
        <v>159</v>
      </c>
    </row>
    <row r="142" s="13" customFormat="1">
      <c r="A142" s="13"/>
      <c r="B142" s="239"/>
      <c r="C142" s="240"/>
      <c r="D142" s="241" t="s">
        <v>132</v>
      </c>
      <c r="E142" s="240"/>
      <c r="F142" s="243" t="s">
        <v>160</v>
      </c>
      <c r="G142" s="240"/>
      <c r="H142" s="244">
        <v>136.91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132</v>
      </c>
      <c r="AU142" s="250" t="s">
        <v>100</v>
      </c>
      <c r="AV142" s="13" t="s">
        <v>100</v>
      </c>
      <c r="AW142" s="13" t="s">
        <v>4</v>
      </c>
      <c r="AX142" s="13" t="s">
        <v>80</v>
      </c>
      <c r="AY142" s="250" t="s">
        <v>123</v>
      </c>
    </row>
    <row r="143" s="2" customFormat="1" ht="24.15" customHeight="1">
      <c r="A143" s="36"/>
      <c r="B143" s="37"/>
      <c r="C143" s="225" t="s">
        <v>161</v>
      </c>
      <c r="D143" s="225" t="s">
        <v>126</v>
      </c>
      <c r="E143" s="226" t="s">
        <v>162</v>
      </c>
      <c r="F143" s="227" t="s">
        <v>163</v>
      </c>
      <c r="G143" s="228" t="s">
        <v>147</v>
      </c>
      <c r="H143" s="229">
        <v>13.691000000000001</v>
      </c>
      <c r="I143" s="230"/>
      <c r="J143" s="231">
        <f>ROUND(I143*H143,2)</f>
        <v>0</v>
      </c>
      <c r="K143" s="232"/>
      <c r="L143" s="42"/>
      <c r="M143" s="233" t="s">
        <v>1</v>
      </c>
      <c r="N143" s="234" t="s">
        <v>41</v>
      </c>
      <c r="O143" s="89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7" t="s">
        <v>130</v>
      </c>
      <c r="AT143" s="237" t="s">
        <v>126</v>
      </c>
      <c r="AU143" s="237" t="s">
        <v>100</v>
      </c>
      <c r="AY143" s="15" t="s">
        <v>123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5" t="s">
        <v>100</v>
      </c>
      <c r="BK143" s="238">
        <f>ROUND(I143*H143,2)</f>
        <v>0</v>
      </c>
      <c r="BL143" s="15" t="s">
        <v>130</v>
      </c>
      <c r="BM143" s="237" t="s">
        <v>164</v>
      </c>
    </row>
    <row r="144" s="12" customFormat="1" ht="22.8" customHeight="1">
      <c r="A144" s="12"/>
      <c r="B144" s="209"/>
      <c r="C144" s="210"/>
      <c r="D144" s="211" t="s">
        <v>74</v>
      </c>
      <c r="E144" s="223" t="s">
        <v>165</v>
      </c>
      <c r="F144" s="223" t="s">
        <v>166</v>
      </c>
      <c r="G144" s="210"/>
      <c r="H144" s="210"/>
      <c r="I144" s="213"/>
      <c r="J144" s="224">
        <f>BK144</f>
        <v>0</v>
      </c>
      <c r="K144" s="210"/>
      <c r="L144" s="215"/>
      <c r="M144" s="216"/>
      <c r="N144" s="217"/>
      <c r="O144" s="217"/>
      <c r="P144" s="218">
        <f>P145</f>
        <v>0</v>
      </c>
      <c r="Q144" s="217"/>
      <c r="R144" s="218">
        <f>R145</f>
        <v>0</v>
      </c>
      <c r="S144" s="217"/>
      <c r="T144" s="219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0" t="s">
        <v>80</v>
      </c>
      <c r="AT144" s="221" t="s">
        <v>74</v>
      </c>
      <c r="AU144" s="221" t="s">
        <v>80</v>
      </c>
      <c r="AY144" s="220" t="s">
        <v>123</v>
      </c>
      <c r="BK144" s="222">
        <f>BK145</f>
        <v>0</v>
      </c>
    </row>
    <row r="145" s="2" customFormat="1" ht="14.4" customHeight="1">
      <c r="A145" s="36"/>
      <c r="B145" s="37"/>
      <c r="C145" s="225" t="s">
        <v>134</v>
      </c>
      <c r="D145" s="225" t="s">
        <v>126</v>
      </c>
      <c r="E145" s="226" t="s">
        <v>167</v>
      </c>
      <c r="F145" s="227" t="s">
        <v>168</v>
      </c>
      <c r="G145" s="228" t="s">
        <v>147</v>
      </c>
      <c r="H145" s="229">
        <v>37.012999999999998</v>
      </c>
      <c r="I145" s="230"/>
      <c r="J145" s="231">
        <f>ROUND(I145*H145,2)</f>
        <v>0</v>
      </c>
      <c r="K145" s="232"/>
      <c r="L145" s="42"/>
      <c r="M145" s="233" t="s">
        <v>1</v>
      </c>
      <c r="N145" s="234" t="s">
        <v>41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7" t="s">
        <v>130</v>
      </c>
      <c r="AT145" s="237" t="s">
        <v>126</v>
      </c>
      <c r="AU145" s="237" t="s">
        <v>100</v>
      </c>
      <c r="AY145" s="15" t="s">
        <v>123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5" t="s">
        <v>100</v>
      </c>
      <c r="BK145" s="238">
        <f>ROUND(I145*H145,2)</f>
        <v>0</v>
      </c>
      <c r="BL145" s="15" t="s">
        <v>130</v>
      </c>
      <c r="BM145" s="237" t="s">
        <v>169</v>
      </c>
    </row>
    <row r="146" s="12" customFormat="1" ht="25.92" customHeight="1">
      <c r="A146" s="12"/>
      <c r="B146" s="209"/>
      <c r="C146" s="210"/>
      <c r="D146" s="211" t="s">
        <v>74</v>
      </c>
      <c r="E146" s="212" t="s">
        <v>170</v>
      </c>
      <c r="F146" s="212" t="s">
        <v>171</v>
      </c>
      <c r="G146" s="210"/>
      <c r="H146" s="210"/>
      <c r="I146" s="213"/>
      <c r="J146" s="214">
        <f>BK146</f>
        <v>0</v>
      </c>
      <c r="K146" s="210"/>
      <c r="L146" s="215"/>
      <c r="M146" s="216"/>
      <c r="N146" s="217"/>
      <c r="O146" s="217"/>
      <c r="P146" s="218">
        <f>P147</f>
        <v>0</v>
      </c>
      <c r="Q146" s="217"/>
      <c r="R146" s="218">
        <f>R147</f>
        <v>4.8079673299999994</v>
      </c>
      <c r="S146" s="217"/>
      <c r="T146" s="219">
        <f>T147</f>
        <v>0.78685098999999992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100</v>
      </c>
      <c r="AT146" s="221" t="s">
        <v>74</v>
      </c>
      <c r="AU146" s="221" t="s">
        <v>75</v>
      </c>
      <c r="AY146" s="220" t="s">
        <v>123</v>
      </c>
      <c r="BK146" s="222">
        <f>BK147</f>
        <v>0</v>
      </c>
    </row>
    <row r="147" s="12" customFormat="1" ht="22.8" customHeight="1">
      <c r="A147" s="12"/>
      <c r="B147" s="209"/>
      <c r="C147" s="210"/>
      <c r="D147" s="211" t="s">
        <v>74</v>
      </c>
      <c r="E147" s="223" t="s">
        <v>172</v>
      </c>
      <c r="F147" s="223" t="s">
        <v>173</v>
      </c>
      <c r="G147" s="210"/>
      <c r="H147" s="210"/>
      <c r="I147" s="213"/>
      <c r="J147" s="224">
        <f>BK147</f>
        <v>0</v>
      </c>
      <c r="K147" s="210"/>
      <c r="L147" s="215"/>
      <c r="M147" s="216"/>
      <c r="N147" s="217"/>
      <c r="O147" s="217"/>
      <c r="P147" s="218">
        <f>SUM(P148:P165)</f>
        <v>0</v>
      </c>
      <c r="Q147" s="217"/>
      <c r="R147" s="218">
        <f>SUM(R148:R165)</f>
        <v>4.8079673299999994</v>
      </c>
      <c r="S147" s="217"/>
      <c r="T147" s="219">
        <f>SUM(T148:T165)</f>
        <v>0.78685098999999992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0" t="s">
        <v>100</v>
      </c>
      <c r="AT147" s="221" t="s">
        <v>74</v>
      </c>
      <c r="AU147" s="221" t="s">
        <v>80</v>
      </c>
      <c r="AY147" s="220" t="s">
        <v>123</v>
      </c>
      <c r="BK147" s="222">
        <f>SUM(BK148:BK165)</f>
        <v>0</v>
      </c>
    </row>
    <row r="148" s="2" customFormat="1" ht="24.15" customHeight="1">
      <c r="A148" s="36"/>
      <c r="B148" s="37"/>
      <c r="C148" s="225" t="s">
        <v>174</v>
      </c>
      <c r="D148" s="225" t="s">
        <v>126</v>
      </c>
      <c r="E148" s="226" t="s">
        <v>175</v>
      </c>
      <c r="F148" s="227" t="s">
        <v>176</v>
      </c>
      <c r="G148" s="228" t="s">
        <v>129</v>
      </c>
      <c r="H148" s="229">
        <v>2538.2289999999998</v>
      </c>
      <c r="I148" s="230"/>
      <c r="J148" s="231">
        <f>ROUND(I148*H148,2)</f>
        <v>0</v>
      </c>
      <c r="K148" s="232"/>
      <c r="L148" s="42"/>
      <c r="M148" s="233" t="s">
        <v>1</v>
      </c>
      <c r="N148" s="234" t="s">
        <v>41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7" t="s">
        <v>177</v>
      </c>
      <c r="AT148" s="237" t="s">
        <v>126</v>
      </c>
      <c r="AU148" s="237" t="s">
        <v>100</v>
      </c>
      <c r="AY148" s="15" t="s">
        <v>123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5" t="s">
        <v>100</v>
      </c>
      <c r="BK148" s="238">
        <f>ROUND(I148*H148,2)</f>
        <v>0</v>
      </c>
      <c r="BL148" s="15" t="s">
        <v>177</v>
      </c>
      <c r="BM148" s="237" t="s">
        <v>178</v>
      </c>
    </row>
    <row r="149" s="2" customFormat="1" ht="14.4" customHeight="1">
      <c r="A149" s="36"/>
      <c r="B149" s="37"/>
      <c r="C149" s="225" t="s">
        <v>179</v>
      </c>
      <c r="D149" s="225" t="s">
        <v>126</v>
      </c>
      <c r="E149" s="226" t="s">
        <v>180</v>
      </c>
      <c r="F149" s="227" t="s">
        <v>181</v>
      </c>
      <c r="G149" s="228" t="s">
        <v>129</v>
      </c>
      <c r="H149" s="229">
        <v>2538.2289999999998</v>
      </c>
      <c r="I149" s="230"/>
      <c r="J149" s="231">
        <f>ROUND(I149*H149,2)</f>
        <v>0</v>
      </c>
      <c r="K149" s="232"/>
      <c r="L149" s="42"/>
      <c r="M149" s="233" t="s">
        <v>1</v>
      </c>
      <c r="N149" s="234" t="s">
        <v>41</v>
      </c>
      <c r="O149" s="89"/>
      <c r="P149" s="235">
        <f>O149*H149</f>
        <v>0</v>
      </c>
      <c r="Q149" s="235">
        <v>0.001</v>
      </c>
      <c r="R149" s="235">
        <f>Q149*H149</f>
        <v>2.5382289999999998</v>
      </c>
      <c r="S149" s="235">
        <v>0.00031</v>
      </c>
      <c r="T149" s="236">
        <f>S149*H149</f>
        <v>0.78685098999999992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7" t="s">
        <v>177</v>
      </c>
      <c r="AT149" s="237" t="s">
        <v>126</v>
      </c>
      <c r="AU149" s="237" t="s">
        <v>100</v>
      </c>
      <c r="AY149" s="15" t="s">
        <v>123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5" t="s">
        <v>100</v>
      </c>
      <c r="BK149" s="238">
        <f>ROUND(I149*H149,2)</f>
        <v>0</v>
      </c>
      <c r="BL149" s="15" t="s">
        <v>177</v>
      </c>
      <c r="BM149" s="237" t="s">
        <v>182</v>
      </c>
    </row>
    <row r="150" s="2" customFormat="1" ht="14.4" customHeight="1">
      <c r="A150" s="36"/>
      <c r="B150" s="37"/>
      <c r="C150" s="225" t="s">
        <v>183</v>
      </c>
      <c r="D150" s="225" t="s">
        <v>126</v>
      </c>
      <c r="E150" s="226" t="s">
        <v>184</v>
      </c>
      <c r="F150" s="227" t="s">
        <v>185</v>
      </c>
      <c r="G150" s="228" t="s">
        <v>129</v>
      </c>
      <c r="H150" s="229">
        <v>2055.3400000000001</v>
      </c>
      <c r="I150" s="230"/>
      <c r="J150" s="231">
        <f>ROUND(I150*H150,2)</f>
        <v>0</v>
      </c>
      <c r="K150" s="232"/>
      <c r="L150" s="42"/>
      <c r="M150" s="233" t="s">
        <v>1</v>
      </c>
      <c r="N150" s="234" t="s">
        <v>41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7" t="s">
        <v>177</v>
      </c>
      <c r="AT150" s="237" t="s">
        <v>126</v>
      </c>
      <c r="AU150" s="237" t="s">
        <v>100</v>
      </c>
      <c r="AY150" s="15" t="s">
        <v>123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5" t="s">
        <v>100</v>
      </c>
      <c r="BK150" s="238">
        <f>ROUND(I150*H150,2)</f>
        <v>0</v>
      </c>
      <c r="BL150" s="15" t="s">
        <v>177</v>
      </c>
      <c r="BM150" s="237" t="s">
        <v>186</v>
      </c>
    </row>
    <row r="151" s="13" customFormat="1">
      <c r="A151" s="13"/>
      <c r="B151" s="239"/>
      <c r="C151" s="240"/>
      <c r="D151" s="241" t="s">
        <v>132</v>
      </c>
      <c r="E151" s="242" t="s">
        <v>1</v>
      </c>
      <c r="F151" s="243" t="s">
        <v>187</v>
      </c>
      <c r="G151" s="240"/>
      <c r="H151" s="244">
        <v>2055.3400000000001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132</v>
      </c>
      <c r="AU151" s="250" t="s">
        <v>100</v>
      </c>
      <c r="AV151" s="13" t="s">
        <v>100</v>
      </c>
      <c r="AW151" s="13" t="s">
        <v>32</v>
      </c>
      <c r="AX151" s="13" t="s">
        <v>80</v>
      </c>
      <c r="AY151" s="250" t="s">
        <v>123</v>
      </c>
    </row>
    <row r="152" s="2" customFormat="1" ht="14.4" customHeight="1">
      <c r="A152" s="36"/>
      <c r="B152" s="37"/>
      <c r="C152" s="251" t="s">
        <v>188</v>
      </c>
      <c r="D152" s="251" t="s">
        <v>189</v>
      </c>
      <c r="E152" s="252" t="s">
        <v>190</v>
      </c>
      <c r="F152" s="253" t="s">
        <v>191</v>
      </c>
      <c r="G152" s="254" t="s">
        <v>129</v>
      </c>
      <c r="H152" s="255">
        <v>2158.107</v>
      </c>
      <c r="I152" s="256"/>
      <c r="J152" s="257">
        <f>ROUND(I152*H152,2)</f>
        <v>0</v>
      </c>
      <c r="K152" s="258"/>
      <c r="L152" s="259"/>
      <c r="M152" s="260" t="s">
        <v>1</v>
      </c>
      <c r="N152" s="261" t="s">
        <v>41</v>
      </c>
      <c r="O152" s="89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7" t="s">
        <v>192</v>
      </c>
      <c r="AT152" s="237" t="s">
        <v>189</v>
      </c>
      <c r="AU152" s="237" t="s">
        <v>100</v>
      </c>
      <c r="AY152" s="15" t="s">
        <v>123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5" t="s">
        <v>100</v>
      </c>
      <c r="BK152" s="238">
        <f>ROUND(I152*H152,2)</f>
        <v>0</v>
      </c>
      <c r="BL152" s="15" t="s">
        <v>177</v>
      </c>
      <c r="BM152" s="237" t="s">
        <v>193</v>
      </c>
    </row>
    <row r="153" s="13" customFormat="1">
      <c r="A153" s="13"/>
      <c r="B153" s="239"/>
      <c r="C153" s="240"/>
      <c r="D153" s="241" t="s">
        <v>132</v>
      </c>
      <c r="E153" s="240"/>
      <c r="F153" s="243" t="s">
        <v>194</v>
      </c>
      <c r="G153" s="240"/>
      <c r="H153" s="244">
        <v>2158.107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132</v>
      </c>
      <c r="AU153" s="250" t="s">
        <v>100</v>
      </c>
      <c r="AV153" s="13" t="s">
        <v>100</v>
      </c>
      <c r="AW153" s="13" t="s">
        <v>4</v>
      </c>
      <c r="AX153" s="13" t="s">
        <v>80</v>
      </c>
      <c r="AY153" s="250" t="s">
        <v>123</v>
      </c>
    </row>
    <row r="154" s="2" customFormat="1" ht="24.15" customHeight="1">
      <c r="A154" s="36"/>
      <c r="B154" s="37"/>
      <c r="C154" s="225" t="s">
        <v>195</v>
      </c>
      <c r="D154" s="225" t="s">
        <v>126</v>
      </c>
      <c r="E154" s="226" t="s">
        <v>196</v>
      </c>
      <c r="F154" s="227" t="s">
        <v>197</v>
      </c>
      <c r="G154" s="228" t="s">
        <v>129</v>
      </c>
      <c r="H154" s="229">
        <v>998.32000000000005</v>
      </c>
      <c r="I154" s="230"/>
      <c r="J154" s="231">
        <f>ROUND(I154*H154,2)</f>
        <v>0</v>
      </c>
      <c r="K154" s="232"/>
      <c r="L154" s="42"/>
      <c r="M154" s="233" t="s">
        <v>1</v>
      </c>
      <c r="N154" s="234" t="s">
        <v>41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7" t="s">
        <v>177</v>
      </c>
      <c r="AT154" s="237" t="s">
        <v>126</v>
      </c>
      <c r="AU154" s="237" t="s">
        <v>100</v>
      </c>
      <c r="AY154" s="15" t="s">
        <v>123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5" t="s">
        <v>100</v>
      </c>
      <c r="BK154" s="238">
        <f>ROUND(I154*H154,2)</f>
        <v>0</v>
      </c>
      <c r="BL154" s="15" t="s">
        <v>177</v>
      </c>
      <c r="BM154" s="237" t="s">
        <v>198</v>
      </c>
    </row>
    <row r="155" s="13" customFormat="1">
      <c r="A155" s="13"/>
      <c r="B155" s="239"/>
      <c r="C155" s="240"/>
      <c r="D155" s="241" t="s">
        <v>132</v>
      </c>
      <c r="E155" s="242" t="s">
        <v>1</v>
      </c>
      <c r="F155" s="243" t="s">
        <v>199</v>
      </c>
      <c r="G155" s="240"/>
      <c r="H155" s="244">
        <v>998.32000000000005</v>
      </c>
      <c r="I155" s="245"/>
      <c r="J155" s="240"/>
      <c r="K155" s="240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132</v>
      </c>
      <c r="AU155" s="250" t="s">
        <v>100</v>
      </c>
      <c r="AV155" s="13" t="s">
        <v>100</v>
      </c>
      <c r="AW155" s="13" t="s">
        <v>32</v>
      </c>
      <c r="AX155" s="13" t="s">
        <v>80</v>
      </c>
      <c r="AY155" s="250" t="s">
        <v>123</v>
      </c>
    </row>
    <row r="156" s="2" customFormat="1" ht="14.4" customHeight="1">
      <c r="A156" s="36"/>
      <c r="B156" s="37"/>
      <c r="C156" s="251" t="s">
        <v>8</v>
      </c>
      <c r="D156" s="251" t="s">
        <v>189</v>
      </c>
      <c r="E156" s="252" t="s">
        <v>190</v>
      </c>
      <c r="F156" s="253" t="s">
        <v>191</v>
      </c>
      <c r="G156" s="254" t="s">
        <v>129</v>
      </c>
      <c r="H156" s="255">
        <v>1048.2360000000001</v>
      </c>
      <c r="I156" s="256"/>
      <c r="J156" s="257">
        <f>ROUND(I156*H156,2)</f>
        <v>0</v>
      </c>
      <c r="K156" s="258"/>
      <c r="L156" s="259"/>
      <c r="M156" s="260" t="s">
        <v>1</v>
      </c>
      <c r="N156" s="261" t="s">
        <v>41</v>
      </c>
      <c r="O156" s="89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7" t="s">
        <v>192</v>
      </c>
      <c r="AT156" s="237" t="s">
        <v>189</v>
      </c>
      <c r="AU156" s="237" t="s">
        <v>100</v>
      </c>
      <c r="AY156" s="15" t="s">
        <v>123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5" t="s">
        <v>100</v>
      </c>
      <c r="BK156" s="238">
        <f>ROUND(I156*H156,2)</f>
        <v>0</v>
      </c>
      <c r="BL156" s="15" t="s">
        <v>177</v>
      </c>
      <c r="BM156" s="237" t="s">
        <v>200</v>
      </c>
    </row>
    <row r="157" s="13" customFormat="1">
      <c r="A157" s="13"/>
      <c r="B157" s="239"/>
      <c r="C157" s="240"/>
      <c r="D157" s="241" t="s">
        <v>132</v>
      </c>
      <c r="E157" s="240"/>
      <c r="F157" s="243" t="s">
        <v>201</v>
      </c>
      <c r="G157" s="240"/>
      <c r="H157" s="244">
        <v>1048.2360000000001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132</v>
      </c>
      <c r="AU157" s="250" t="s">
        <v>100</v>
      </c>
      <c r="AV157" s="13" t="s">
        <v>100</v>
      </c>
      <c r="AW157" s="13" t="s">
        <v>4</v>
      </c>
      <c r="AX157" s="13" t="s">
        <v>80</v>
      </c>
      <c r="AY157" s="250" t="s">
        <v>123</v>
      </c>
    </row>
    <row r="158" s="2" customFormat="1" ht="24.15" customHeight="1">
      <c r="A158" s="36"/>
      <c r="B158" s="37"/>
      <c r="C158" s="225" t="s">
        <v>177</v>
      </c>
      <c r="D158" s="225" t="s">
        <v>126</v>
      </c>
      <c r="E158" s="226" t="s">
        <v>202</v>
      </c>
      <c r="F158" s="227" t="s">
        <v>203</v>
      </c>
      <c r="G158" s="228" t="s">
        <v>129</v>
      </c>
      <c r="H158" s="229">
        <v>432.92000000000002</v>
      </c>
      <c r="I158" s="230"/>
      <c r="J158" s="231">
        <f>ROUND(I158*H158,2)</f>
        <v>0</v>
      </c>
      <c r="K158" s="232"/>
      <c r="L158" s="42"/>
      <c r="M158" s="233" t="s">
        <v>1</v>
      </c>
      <c r="N158" s="234" t="s">
        <v>41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7" t="s">
        <v>177</v>
      </c>
      <c r="AT158" s="237" t="s">
        <v>126</v>
      </c>
      <c r="AU158" s="237" t="s">
        <v>100</v>
      </c>
      <c r="AY158" s="15" t="s">
        <v>123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5" t="s">
        <v>100</v>
      </c>
      <c r="BK158" s="238">
        <f>ROUND(I158*H158,2)</f>
        <v>0</v>
      </c>
      <c r="BL158" s="15" t="s">
        <v>177</v>
      </c>
      <c r="BM158" s="237" t="s">
        <v>204</v>
      </c>
    </row>
    <row r="159" s="2" customFormat="1" ht="14.4" customHeight="1">
      <c r="A159" s="36"/>
      <c r="B159" s="37"/>
      <c r="C159" s="251" t="s">
        <v>205</v>
      </c>
      <c r="D159" s="251" t="s">
        <v>189</v>
      </c>
      <c r="E159" s="252" t="s">
        <v>190</v>
      </c>
      <c r="F159" s="253" t="s">
        <v>191</v>
      </c>
      <c r="G159" s="254" t="s">
        <v>129</v>
      </c>
      <c r="H159" s="255">
        <v>454.56599999999997</v>
      </c>
      <c r="I159" s="256"/>
      <c r="J159" s="257">
        <f>ROUND(I159*H159,2)</f>
        <v>0</v>
      </c>
      <c r="K159" s="258"/>
      <c r="L159" s="259"/>
      <c r="M159" s="260" t="s">
        <v>1</v>
      </c>
      <c r="N159" s="261" t="s">
        <v>41</v>
      </c>
      <c r="O159" s="89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7" t="s">
        <v>192</v>
      </c>
      <c r="AT159" s="237" t="s">
        <v>189</v>
      </c>
      <c r="AU159" s="237" t="s">
        <v>100</v>
      </c>
      <c r="AY159" s="15" t="s">
        <v>123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5" t="s">
        <v>100</v>
      </c>
      <c r="BK159" s="238">
        <f>ROUND(I159*H159,2)</f>
        <v>0</v>
      </c>
      <c r="BL159" s="15" t="s">
        <v>177</v>
      </c>
      <c r="BM159" s="237" t="s">
        <v>206</v>
      </c>
    </row>
    <row r="160" s="13" customFormat="1">
      <c r="A160" s="13"/>
      <c r="B160" s="239"/>
      <c r="C160" s="240"/>
      <c r="D160" s="241" t="s">
        <v>132</v>
      </c>
      <c r="E160" s="240"/>
      <c r="F160" s="243" t="s">
        <v>207</v>
      </c>
      <c r="G160" s="240"/>
      <c r="H160" s="244">
        <v>454.56599999999997</v>
      </c>
      <c r="I160" s="245"/>
      <c r="J160" s="240"/>
      <c r="K160" s="240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132</v>
      </c>
      <c r="AU160" s="250" t="s">
        <v>100</v>
      </c>
      <c r="AV160" s="13" t="s">
        <v>100</v>
      </c>
      <c r="AW160" s="13" t="s">
        <v>4</v>
      </c>
      <c r="AX160" s="13" t="s">
        <v>80</v>
      </c>
      <c r="AY160" s="250" t="s">
        <v>123</v>
      </c>
    </row>
    <row r="161" s="2" customFormat="1" ht="24.15" customHeight="1">
      <c r="A161" s="36"/>
      <c r="B161" s="37"/>
      <c r="C161" s="225" t="s">
        <v>208</v>
      </c>
      <c r="D161" s="225" t="s">
        <v>126</v>
      </c>
      <c r="E161" s="226" t="s">
        <v>209</v>
      </c>
      <c r="F161" s="227" t="s">
        <v>210</v>
      </c>
      <c r="G161" s="228" t="s">
        <v>129</v>
      </c>
      <c r="H161" s="229">
        <v>2538.2289999999998</v>
      </c>
      <c r="I161" s="230"/>
      <c r="J161" s="231">
        <f>ROUND(I161*H161,2)</f>
        <v>0</v>
      </c>
      <c r="K161" s="232"/>
      <c r="L161" s="42"/>
      <c r="M161" s="233" t="s">
        <v>1</v>
      </c>
      <c r="N161" s="234" t="s">
        <v>41</v>
      </c>
      <c r="O161" s="89"/>
      <c r="P161" s="235">
        <f>O161*H161</f>
        <v>0</v>
      </c>
      <c r="Q161" s="235">
        <v>0.00021000000000000001</v>
      </c>
      <c r="R161" s="235">
        <f>Q161*H161</f>
        <v>0.53302808999999995</v>
      </c>
      <c r="S161" s="235">
        <v>0</v>
      </c>
      <c r="T161" s="23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7" t="s">
        <v>177</v>
      </c>
      <c r="AT161" s="237" t="s">
        <v>126</v>
      </c>
      <c r="AU161" s="237" t="s">
        <v>100</v>
      </c>
      <c r="AY161" s="15" t="s">
        <v>123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5" t="s">
        <v>100</v>
      </c>
      <c r="BK161" s="238">
        <f>ROUND(I161*H161,2)</f>
        <v>0</v>
      </c>
      <c r="BL161" s="15" t="s">
        <v>177</v>
      </c>
      <c r="BM161" s="237" t="s">
        <v>211</v>
      </c>
    </row>
    <row r="162" s="2" customFormat="1" ht="24.15" customHeight="1">
      <c r="A162" s="36"/>
      <c r="B162" s="37"/>
      <c r="C162" s="225" t="s">
        <v>212</v>
      </c>
      <c r="D162" s="225" t="s">
        <v>126</v>
      </c>
      <c r="E162" s="226" t="s">
        <v>213</v>
      </c>
      <c r="F162" s="227" t="s">
        <v>214</v>
      </c>
      <c r="G162" s="228" t="s">
        <v>129</v>
      </c>
      <c r="H162" s="229">
        <v>998.32000000000005</v>
      </c>
      <c r="I162" s="230"/>
      <c r="J162" s="231">
        <f>ROUND(I162*H162,2)</f>
        <v>0</v>
      </c>
      <c r="K162" s="232"/>
      <c r="L162" s="42"/>
      <c r="M162" s="233" t="s">
        <v>1</v>
      </c>
      <c r="N162" s="234" t="s">
        <v>41</v>
      </c>
      <c r="O162" s="89"/>
      <c r="P162" s="235">
        <f>O162*H162</f>
        <v>0</v>
      </c>
      <c r="Q162" s="235">
        <v>2.0000000000000002E-05</v>
      </c>
      <c r="R162" s="235">
        <f>Q162*H162</f>
        <v>0.019966400000000002</v>
      </c>
      <c r="S162" s="235">
        <v>0</v>
      </c>
      <c r="T162" s="23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7" t="s">
        <v>177</v>
      </c>
      <c r="AT162" s="237" t="s">
        <v>126</v>
      </c>
      <c r="AU162" s="237" t="s">
        <v>100</v>
      </c>
      <c r="AY162" s="15" t="s">
        <v>123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5" t="s">
        <v>100</v>
      </c>
      <c r="BK162" s="238">
        <f>ROUND(I162*H162,2)</f>
        <v>0</v>
      </c>
      <c r="BL162" s="15" t="s">
        <v>177</v>
      </c>
      <c r="BM162" s="237" t="s">
        <v>215</v>
      </c>
    </row>
    <row r="163" s="2" customFormat="1" ht="24.15" customHeight="1">
      <c r="A163" s="36"/>
      <c r="B163" s="37"/>
      <c r="C163" s="225" t="s">
        <v>216</v>
      </c>
      <c r="D163" s="225" t="s">
        <v>126</v>
      </c>
      <c r="E163" s="226" t="s">
        <v>217</v>
      </c>
      <c r="F163" s="227" t="s">
        <v>218</v>
      </c>
      <c r="G163" s="228" t="s">
        <v>129</v>
      </c>
      <c r="H163" s="229">
        <v>2538.2289999999998</v>
      </c>
      <c r="I163" s="230"/>
      <c r="J163" s="231">
        <f>ROUND(I163*H163,2)</f>
        <v>0</v>
      </c>
      <c r="K163" s="232"/>
      <c r="L163" s="42"/>
      <c r="M163" s="233" t="s">
        <v>1</v>
      </c>
      <c r="N163" s="234" t="s">
        <v>41</v>
      </c>
      <c r="O163" s="89"/>
      <c r="P163" s="235">
        <f>O163*H163</f>
        <v>0</v>
      </c>
      <c r="Q163" s="235">
        <v>0.00025999999999999998</v>
      </c>
      <c r="R163" s="235">
        <f>Q163*H163</f>
        <v>0.65993953999999988</v>
      </c>
      <c r="S163" s="235">
        <v>0</v>
      </c>
      <c r="T163" s="23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7" t="s">
        <v>177</v>
      </c>
      <c r="AT163" s="237" t="s">
        <v>126</v>
      </c>
      <c r="AU163" s="237" t="s">
        <v>100</v>
      </c>
      <c r="AY163" s="15" t="s">
        <v>123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5" t="s">
        <v>100</v>
      </c>
      <c r="BK163" s="238">
        <f>ROUND(I163*H163,2)</f>
        <v>0</v>
      </c>
      <c r="BL163" s="15" t="s">
        <v>177</v>
      </c>
      <c r="BM163" s="237" t="s">
        <v>219</v>
      </c>
    </row>
    <row r="164" s="2" customFormat="1" ht="24.15" customHeight="1">
      <c r="A164" s="36"/>
      <c r="B164" s="37"/>
      <c r="C164" s="225" t="s">
        <v>7</v>
      </c>
      <c r="D164" s="225" t="s">
        <v>126</v>
      </c>
      <c r="E164" s="226" t="s">
        <v>220</v>
      </c>
      <c r="F164" s="227" t="s">
        <v>221</v>
      </c>
      <c r="G164" s="228" t="s">
        <v>129</v>
      </c>
      <c r="H164" s="229">
        <v>3914.0900000000001</v>
      </c>
      <c r="I164" s="230"/>
      <c r="J164" s="231">
        <f>ROUND(I164*H164,2)</f>
        <v>0</v>
      </c>
      <c r="K164" s="232"/>
      <c r="L164" s="42"/>
      <c r="M164" s="233" t="s">
        <v>1</v>
      </c>
      <c r="N164" s="234" t="s">
        <v>41</v>
      </c>
      <c r="O164" s="89"/>
      <c r="P164" s="235">
        <f>O164*H164</f>
        <v>0</v>
      </c>
      <c r="Q164" s="235">
        <v>0.00027</v>
      </c>
      <c r="R164" s="235">
        <f>Q164*H164</f>
        <v>1.0568043</v>
      </c>
      <c r="S164" s="235">
        <v>0</v>
      </c>
      <c r="T164" s="23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7" t="s">
        <v>177</v>
      </c>
      <c r="AT164" s="237" t="s">
        <v>126</v>
      </c>
      <c r="AU164" s="237" t="s">
        <v>100</v>
      </c>
      <c r="AY164" s="15" t="s">
        <v>123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5" t="s">
        <v>100</v>
      </c>
      <c r="BK164" s="238">
        <f>ROUND(I164*H164,2)</f>
        <v>0</v>
      </c>
      <c r="BL164" s="15" t="s">
        <v>177</v>
      </c>
      <c r="BM164" s="237" t="s">
        <v>222</v>
      </c>
    </row>
    <row r="165" s="13" customFormat="1">
      <c r="A165" s="13"/>
      <c r="B165" s="239"/>
      <c r="C165" s="240"/>
      <c r="D165" s="241" t="s">
        <v>132</v>
      </c>
      <c r="E165" s="242" t="s">
        <v>1</v>
      </c>
      <c r="F165" s="243" t="s">
        <v>223</v>
      </c>
      <c r="G165" s="240"/>
      <c r="H165" s="244">
        <v>3914.0900000000001</v>
      </c>
      <c r="I165" s="245"/>
      <c r="J165" s="240"/>
      <c r="K165" s="240"/>
      <c r="L165" s="246"/>
      <c r="M165" s="262"/>
      <c r="N165" s="263"/>
      <c r="O165" s="263"/>
      <c r="P165" s="263"/>
      <c r="Q165" s="263"/>
      <c r="R165" s="263"/>
      <c r="S165" s="263"/>
      <c r="T165" s="26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132</v>
      </c>
      <c r="AU165" s="250" t="s">
        <v>100</v>
      </c>
      <c r="AV165" s="13" t="s">
        <v>100</v>
      </c>
      <c r="AW165" s="13" t="s">
        <v>32</v>
      </c>
      <c r="AX165" s="13" t="s">
        <v>80</v>
      </c>
      <c r="AY165" s="250" t="s">
        <v>123</v>
      </c>
    </row>
    <row r="166" s="2" customFormat="1" ht="6.96" customHeight="1">
      <c r="A166" s="36"/>
      <c r="B166" s="64"/>
      <c r="C166" s="65"/>
      <c r="D166" s="65"/>
      <c r="E166" s="65"/>
      <c r="F166" s="65"/>
      <c r="G166" s="65"/>
      <c r="H166" s="65"/>
      <c r="I166" s="65"/>
      <c r="J166" s="65"/>
      <c r="K166" s="65"/>
      <c r="L166" s="42"/>
      <c r="M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</sheetData>
  <sheetProtection sheet="1" autoFilter="0" formatColumns="0" formatRows="0" objects="1" scenarios="1" spinCount="100000" saltValue="cOmYpMblwLly6wlosX8kZmY+OHrSw2A8+X7PHxN4Lh3v0ightUgvvvfuNKNk8geVPjZgrez2V9CLBopwo0t47w==" hashValue="hUXc7z3sWVh2nvk/83lLTfwMmKOAHBVcM74jdBCffptxMzNyM6r1NRQiP5uqMpTKCFeg/G1Q8LrdMlZ/0NJRWA==" algorithmName="SHA-512" password="CC35"/>
  <autoFilter ref="C128:K165"/>
  <mergeCells count="11">
    <mergeCell ref="E7:H7"/>
    <mergeCell ref="E16:H16"/>
    <mergeCell ref="E25:H25"/>
    <mergeCell ref="E85:H85"/>
    <mergeCell ref="D105:F105"/>
    <mergeCell ref="D106:F106"/>
    <mergeCell ref="D107:F107"/>
    <mergeCell ref="D108:F108"/>
    <mergeCell ref="D109:F10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2020-10-07T06:35:31Z</dcterms:created>
  <dcterms:modified xsi:type="dcterms:W3CDTF">2020-10-07T06:35:34Z</dcterms:modified>
</cp:coreProperties>
</file>