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úpravy" sheetId="2" r:id="rId2"/>
    <sheet name="02 - Elektronické komunik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Stavební úpravy'!$C$134:$K$168</definedName>
    <definedName name="_xlnm.Print_Area" localSheetId="1">'01 - Stavební úpravy'!$C$4:$J$76,'01 - Stavební úpravy'!$C$82:$J$116,'01 - Stavební úpravy'!$C$122:$J$168</definedName>
    <definedName name="_xlnm.Print_Titles" localSheetId="1">'01 - Stavební úpravy'!$134:$134</definedName>
    <definedName name="_xlnm._FilterDatabase" localSheetId="2" hidden="1">'02 - Elektronické komunik...'!$C$126:$K$190</definedName>
    <definedName name="_xlnm.Print_Area" localSheetId="2">'02 - Elektronické komunik...'!$C$4:$J$76,'02 - Elektronické komunik...'!$C$82:$J$108,'02 - Elektronické komunik...'!$C$114:$J$190</definedName>
    <definedName name="_xlnm.Print_Titles" localSheetId="2">'02 - Elektronické komunik...'!$126:$126</definedName>
  </definedNames>
  <calcPr/>
</workbook>
</file>

<file path=xl/calcChain.xml><?xml version="1.0" encoding="utf-8"?>
<calcChain xmlns="http://schemas.openxmlformats.org/spreadsheetml/2006/main">
  <c i="3" l="1" r="J39"/>
  <c r="J38"/>
  <c i="1" r="AY96"/>
  <c i="3" r="J37"/>
  <c i="1" r="AX96"/>
  <c i="3"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1"/>
  <c r="E119"/>
  <c r="BI106"/>
  <c r="BH106"/>
  <c r="BG106"/>
  <c r="BF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BI101"/>
  <c r="BH101"/>
  <c r="BG101"/>
  <c r="BF101"/>
  <c r="BE101"/>
  <c r="F89"/>
  <c r="E87"/>
  <c r="J24"/>
  <c r="E24"/>
  <c r="J124"/>
  <c r="J23"/>
  <c r="J21"/>
  <c r="E21"/>
  <c r="J123"/>
  <c r="J20"/>
  <c r="J18"/>
  <c r="E18"/>
  <c r="F92"/>
  <c r="J17"/>
  <c r="J15"/>
  <c r="E15"/>
  <c r="F123"/>
  <c r="J14"/>
  <c r="J12"/>
  <c r="J121"/>
  <c r="E7"/>
  <c r="E85"/>
  <c i="2" r="J39"/>
  <c r="J38"/>
  <c i="1" r="AY95"/>
  <c i="2" r="J37"/>
  <c i="1" r="AX95"/>
  <c i="2"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T137"/>
  <c r="R138"/>
  <c r="R137"/>
  <c r="P138"/>
  <c r="P137"/>
  <c r="F129"/>
  <c r="E127"/>
  <c r="BI114"/>
  <c r="BH114"/>
  <c r="BG114"/>
  <c r="BF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F89"/>
  <c r="E87"/>
  <c r="J24"/>
  <c r="E24"/>
  <c r="J132"/>
  <c r="J23"/>
  <c r="J21"/>
  <c r="E21"/>
  <c r="J91"/>
  <c r="J20"/>
  <c r="J18"/>
  <c r="E18"/>
  <c r="F132"/>
  <c r="J17"/>
  <c r="J15"/>
  <c r="E15"/>
  <c r="F131"/>
  <c r="J14"/>
  <c r="J12"/>
  <c r="J129"/>
  <c r="E7"/>
  <c r="E125"/>
  <c i="1" r="L90"/>
  <c r="AM90"/>
  <c r="AM89"/>
  <c r="L89"/>
  <c r="AM87"/>
  <c r="L87"/>
  <c r="L85"/>
  <c r="L84"/>
  <c i="3" r="BK190"/>
  <c r="J190"/>
  <c r="BK189"/>
  <c r="J189"/>
  <c r="BK188"/>
  <c r="J188"/>
  <c r="BK187"/>
  <c r="J187"/>
  <c r="BK186"/>
  <c r="J186"/>
  <c r="BK185"/>
  <c r="J185"/>
  <c r="BK184"/>
  <c r="J182"/>
  <c r="BK181"/>
  <c r="J179"/>
  <c r="J177"/>
  <c r="BK176"/>
  <c r="J175"/>
  <c r="BK172"/>
  <c r="BK171"/>
  <c r="J170"/>
  <c r="J169"/>
  <c r="BK168"/>
  <c r="BK167"/>
  <c r="BK166"/>
  <c r="J165"/>
  <c r="BK164"/>
  <c r="BK163"/>
  <c r="J162"/>
  <c r="J161"/>
  <c r="BK160"/>
  <c r="J159"/>
  <c r="BK158"/>
  <c r="J157"/>
  <c r="BK156"/>
  <c r="J155"/>
  <c r="J154"/>
  <c r="BK153"/>
  <c r="J152"/>
  <c r="BK151"/>
  <c r="J150"/>
  <c r="BK149"/>
  <c r="J148"/>
  <c r="J147"/>
  <c r="J144"/>
  <c r="J143"/>
  <c r="BK141"/>
  <c r="BK140"/>
  <c r="J139"/>
  <c r="J138"/>
  <c r="J137"/>
  <c r="J136"/>
  <c r="J132"/>
  <c r="BK130"/>
  <c r="J129"/>
  <c i="2" r="BK167"/>
  <c r="BK163"/>
  <c r="J161"/>
  <c r="J159"/>
  <c r="J157"/>
  <c r="J156"/>
  <c r="BK155"/>
  <c r="J152"/>
  <c r="BK148"/>
  <c r="J144"/>
  <c r="J141"/>
  <c r="BK140"/>
  <c r="J138"/>
  <c i="3" r="J184"/>
  <c r="BK183"/>
  <c r="J181"/>
  <c r="BK180"/>
  <c r="BK179"/>
  <c r="BK178"/>
  <c r="BK177"/>
  <c r="J176"/>
  <c r="BK175"/>
  <c r="J174"/>
  <c r="J173"/>
  <c r="J172"/>
  <c r="BK148"/>
  <c r="BK147"/>
  <c r="BK146"/>
  <c r="J145"/>
  <c r="BK144"/>
  <c r="J141"/>
  <c r="BK139"/>
  <c r="J134"/>
  <c r="BK131"/>
  <c r="J130"/>
  <c i="2" r="BK168"/>
  <c r="J165"/>
  <c r="BK164"/>
  <c r="J162"/>
  <c r="BK159"/>
  <c r="BK158"/>
  <c r="J148"/>
  <c r="BK146"/>
  <c r="BK145"/>
  <c i="1" r="AS94"/>
  <c i="3" r="J183"/>
  <c r="BK182"/>
  <c r="J180"/>
  <c r="J178"/>
  <c r="BK174"/>
  <c r="BK173"/>
  <c r="J146"/>
  <c r="BK145"/>
  <c r="BK142"/>
  <c r="BK138"/>
  <c r="BK136"/>
  <c r="J135"/>
  <c r="BK133"/>
  <c r="BK132"/>
  <c i="2" r="J168"/>
  <c r="J167"/>
  <c r="BK165"/>
  <c r="J164"/>
  <c r="BK161"/>
  <c r="J158"/>
  <c r="J155"/>
  <c r="J151"/>
  <c r="J146"/>
  <c r="J145"/>
  <c r="BK144"/>
  <c r="BK141"/>
  <c i="3" r="J171"/>
  <c r="BK170"/>
  <c r="BK169"/>
  <c r="J168"/>
  <c r="J167"/>
  <c r="J166"/>
  <c r="BK165"/>
  <c r="J164"/>
  <c r="J163"/>
  <c r="BK162"/>
  <c r="BK161"/>
  <c r="J160"/>
  <c r="BK159"/>
  <c r="J158"/>
  <c r="BK157"/>
  <c r="J156"/>
  <c r="BK155"/>
  <c r="BK154"/>
  <c r="J153"/>
  <c r="BK152"/>
  <c r="J151"/>
  <c r="BK150"/>
  <c r="J149"/>
  <c r="BK143"/>
  <c r="J142"/>
  <c r="J140"/>
  <c r="BK137"/>
  <c r="BK135"/>
  <c r="BK134"/>
  <c r="J133"/>
  <c r="J131"/>
  <c r="BK129"/>
  <c i="2" r="J163"/>
  <c r="BK162"/>
  <c r="BK157"/>
  <c r="BK156"/>
  <c r="BK152"/>
  <c r="BK151"/>
  <c r="J140"/>
  <c r="BK138"/>
  <c l="1" r="BK139"/>
  <c r="J139"/>
  <c r="J99"/>
  <c r="T139"/>
  <c r="T136"/>
  <c r="R143"/>
  <c r="P150"/>
  <c r="P154"/>
  <c r="T154"/>
  <c r="R160"/>
  <c r="R166"/>
  <c r="BK143"/>
  <c r="J143"/>
  <c r="J100"/>
  <c r="T143"/>
  <c r="BK154"/>
  <c r="J154"/>
  <c r="J103"/>
  <c r="P160"/>
  <c r="BK166"/>
  <c r="J166"/>
  <c r="J105"/>
  <c r="R139"/>
  <c r="R136"/>
  <c r="R135"/>
  <c r="BK150"/>
  <c r="J150"/>
  <c r="J101"/>
  <c r="T150"/>
  <c r="R154"/>
  <c r="R153"/>
  <c r="T166"/>
  <c r="P139"/>
  <c r="P136"/>
  <c r="P143"/>
  <c r="R150"/>
  <c r="BK160"/>
  <c r="J160"/>
  <c r="J104"/>
  <c r="T160"/>
  <c r="P166"/>
  <c i="3" r="BK128"/>
  <c r="J128"/>
  <c r="J97"/>
  <c r="P128"/>
  <c r="P127"/>
  <c i="1" r="AU96"/>
  <c i="3" r="R128"/>
  <c r="R127"/>
  <c r="T128"/>
  <c r="T127"/>
  <c i="2" r="F92"/>
  <c r="J131"/>
  <c r="BE146"/>
  <c r="BE158"/>
  <c r="BE159"/>
  <c r="BE167"/>
  <c i="3" r="J89"/>
  <c r="J92"/>
  <c r="F124"/>
  <c r="BE133"/>
  <c r="BE135"/>
  <c r="BE140"/>
  <c r="BE144"/>
  <c r="BE146"/>
  <c r="BE148"/>
  <c r="BE149"/>
  <c r="BE152"/>
  <c r="BE153"/>
  <c r="BE154"/>
  <c r="BE156"/>
  <c r="BE158"/>
  <c r="BE160"/>
  <c r="BE161"/>
  <c r="BE164"/>
  <c r="BE165"/>
  <c r="BE169"/>
  <c r="BE171"/>
  <c i="2" r="E85"/>
  <c r="J89"/>
  <c r="J92"/>
  <c r="BE151"/>
  <c r="BE155"/>
  <c r="BE162"/>
  <c r="BE168"/>
  <c i="3" r="F91"/>
  <c r="E117"/>
  <c r="BE129"/>
  <c r="BE130"/>
  <c r="BE137"/>
  <c r="BE138"/>
  <c r="BE139"/>
  <c r="BE143"/>
  <c r="BE176"/>
  <c r="BE179"/>
  <c r="BE181"/>
  <c r="BE190"/>
  <c i="2" r="F91"/>
  <c r="BE138"/>
  <c r="BE140"/>
  <c r="BE141"/>
  <c r="BE148"/>
  <c r="BE152"/>
  <c r="BE156"/>
  <c r="BE161"/>
  <c r="BE163"/>
  <c r="BE165"/>
  <c r="BK137"/>
  <c r="J137"/>
  <c r="J98"/>
  <c i="3" r="J91"/>
  <c r="BE131"/>
  <c r="BE134"/>
  <c r="BE136"/>
  <c r="BE141"/>
  <c r="BE142"/>
  <c r="BE172"/>
  <c r="BE173"/>
  <c r="BE174"/>
  <c r="BE175"/>
  <c r="BE178"/>
  <c r="BE180"/>
  <c r="BE182"/>
  <c r="BE183"/>
  <c i="2" r="BE144"/>
  <c r="BE145"/>
  <c r="BE157"/>
  <c r="BE164"/>
  <c i="3" r="BE132"/>
  <c r="BE145"/>
  <c r="BE147"/>
  <c r="BE150"/>
  <c r="BE151"/>
  <c r="BE155"/>
  <c r="BE157"/>
  <c r="BE159"/>
  <c r="BE162"/>
  <c r="BE163"/>
  <c r="BE166"/>
  <c r="BE167"/>
  <c r="BE168"/>
  <c r="BE170"/>
  <c r="BE177"/>
  <c r="BE184"/>
  <c r="BE185"/>
  <c r="BE186"/>
  <c r="BE187"/>
  <c r="BE188"/>
  <c r="BE189"/>
  <c i="2" r="F37"/>
  <c i="1" r="BB95"/>
  <c i="2" r="F38"/>
  <c i="1" r="BC95"/>
  <c i="2" r="F36"/>
  <c i="1" r="BA95"/>
  <c i="3" r="J36"/>
  <c i="1" r="AW96"/>
  <c i="3" r="F38"/>
  <c i="1" r="BC96"/>
  <c i="3" r="F39"/>
  <c i="1" r="BD96"/>
  <c i="2" r="J36"/>
  <c i="1" r="AW95"/>
  <c i="2" r="F39"/>
  <c i="1" r="BD95"/>
  <c i="3" r="F36"/>
  <c i="1" r="BA96"/>
  <c i="3" r="F37"/>
  <c i="1" r="BB96"/>
  <c i="2" l="1" r="T153"/>
  <c r="T135"/>
  <c r="P153"/>
  <c r="P135"/>
  <c i="1" r="AU95"/>
  <c i="2" r="BK153"/>
  <c r="J153"/>
  <c r="J102"/>
  <c r="BK136"/>
  <c r="J136"/>
  <c r="J97"/>
  <c i="3" r="BK127"/>
  <c r="J127"/>
  <c r="J96"/>
  <c i="1" r="BB94"/>
  <c r="AX94"/>
  <c r="BD94"/>
  <c r="W33"/>
  <c r="BA94"/>
  <c r="AW94"/>
  <c r="AK30"/>
  <c r="BC94"/>
  <c r="AY94"/>
  <c r="AU94"/>
  <c i="2" l="1" r="BK135"/>
  <c r="J135"/>
  <c r="J96"/>
  <c i="3" r="J30"/>
  <c i="1" r="W30"/>
  <c r="W31"/>
  <c r="W32"/>
  <c i="2" l="1" r="J30"/>
  <c i="3" r="J106"/>
  <c r="BE106"/>
  <c r="F35"/>
  <c i="1" r="AZ96"/>
  <c i="3" l="1" r="J100"/>
  <c r="J31"/>
  <c r="J32"/>
  <c i="1" r="AG96"/>
  <c i="2" r="J114"/>
  <c r="J108"/>
  <c r="J31"/>
  <c r="J32"/>
  <c i="1" r="AG95"/>
  <c i="3" r="J35"/>
  <c i="1" r="AV96"/>
  <c r="AT96"/>
  <c i="2" l="1" r="BE114"/>
  <c i="3" r="J41"/>
  <c i="1" r="AN96"/>
  <c i="2" r="F35"/>
  <c i="1" r="AZ95"/>
  <c r="AZ94"/>
  <c r="W29"/>
  <c i="2" r="J116"/>
  <c i="3" r="J108"/>
  <c i="1" r="AG94"/>
  <c r="AK26"/>
  <c i="2" l="1" r="J35"/>
  <c i="1" r="AV95"/>
  <c r="AT95"/>
  <c r="AV94"/>
  <c r="AK29"/>
  <c r="AK35"/>
  <c i="2" l="1" r="J41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<sst xmlns="http://schemas.openxmlformats.org/spreadsheetml/2006/main">
  <si>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</si>
  <si>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</si>
  <si>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</si>
  <si>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</si>
  <si>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</si>
  <si>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{7dbc8f18-9b68-4872-b38b-7c3c84a29431}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</si>
  <si>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</si>
  <si>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</si>
  <si>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</si>
  <si>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</si>
  <si>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</si>
  <si>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</si>
  <si>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</si>
  <si>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</si>
  <si>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2020/194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</si>
  <si>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</si>
  <si>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</si>
  <si>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s aktualizací PBŘ - elektronické komunikace EPS</t>
  </si>
  <si>
    <t>KSO:</t>
  </si>
  <si>
    <t>CC-CZ:</t>
  </si>
  <si>
    <t>Místo:</t>
  </si>
  <si>
    <t>Burešova 1151/12</t>
  </si>
  <si>
    <t>Datum:</t>
  </si>
  <si>
    <t>20. 11. 2020</t>
  </si>
  <si>
    <t>Zadavatel:</t>
  </si>
  <si>
    <t>IČ:</t>
  </si>
  <si>
    <t xml:space="preserve">Osmá správa majetku a služeb, a.s. </t>
  </si>
  <si>
    <t>DIČ:</t>
  </si>
  <si>
    <t>Uchazeč:</t>
  </si>
  <si>
    <t>Vyplň údaj</t>
  </si>
  <si>
    <t>Projektant:</t>
  </si>
  <si>
    <t>KFJ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</si>
  <si>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</si>
  <si>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</si>
  <si>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</si>
  <si>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</si>
  <si>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</si>
  <si>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</si>
  <si>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</si>
  <si>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</si>
  <si>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</si>
  <si>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</si>
  <si>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</si>
  <si>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</si>
  <si>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</si>
  <si>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</si>
  <si>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</si>
  <si>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</si>
  <si>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</si>
  <si>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</si>
  <si>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</si>
  <si>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</si>
  <si>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</si>
  <si>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</si>
  <si>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</si>
  <si>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</si>
  <si>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</si>
  <si>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</si>
  <si>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</si>
  <si>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</si>
  <si>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</si>
  <si>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</si>
  <si>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</si>
  <si>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</si>
  <si>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</si>
  <si>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</si>
  <si>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</si>
  <si>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</si>
  <si>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</si>
  <si>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</si>
  <si>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</si>
  <si>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</si>
  <si>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</si>
  <si>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</si>
  <si>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</si>
  <si>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</si>
  <si>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</si>
  <si>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</si>
  <si>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</si>
  <si>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</si>
  <si>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</si>
  <si>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</si>
  <si>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</si>
  <si>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</si>
  <si>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{db090e56-e97d-4608-b5a6-7c5ecbfd2b44}</t>
  </si>
  <si>
    <t>2</t>
  </si>
  <si>
    <t>02</t>
  </si>
  <si>
    <t>Elektronické komunikace - EPS</t>
  </si>
  <si>
    <t>{58254e96-cb5a-460d-a587-94e904f7636a}</t>
  </si>
  <si>
    <t>KRYCÍ LIST SOUPISU PRACÍ</t>
  </si>
  <si>
    <t>Objekt:</t>
  </si>
  <si>
    <t>01 - Stavební úpravy</t>
  </si>
  <si>
    <t xml:space="preserve"> 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</si>
  <si>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</si>
  <si>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</si>
  <si>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</si>
  <si>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</si>
  <si>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</si>
  <si>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</si>
  <si>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</si>
  <si>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</si>
  <si>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</si>
  <si>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</si>
  <si>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</si>
  <si>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</si>
  <si>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</si>
  <si>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</si>
  <si>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</si>
  <si>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</si>
  <si>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</si>
  <si>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</si>
  <si>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</si>
  <si>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</si>
  <si>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</si>
  <si>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</si>
  <si>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Koordinace řemesel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</si>
  <si>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</si>
  <si>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</si>
  <si>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</si>
  <si>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</si>
  <si>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</si>
  <si>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</si>
  <si>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</si>
  <si>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</si>
  <si>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</si>
  <si>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</si>
  <si>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</si>
  <si>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</si>
  <si>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</si>
  <si>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</si>
  <si>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</si>
  <si>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</si>
  <si>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</si>
  <si>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</si>
  <si>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</si>
  <si>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</si>
  <si>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</si>
  <si>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K</t>
  </si>
  <si>
    <t>411386621</t>
  </si>
  <si>
    <t>Zabetonování prostupů v instalačních šachtách</t>
  </si>
  <si>
    <t>m3</t>
  </si>
  <si>
    <t>1997523751</t>
  </si>
  <si>
    <t>6</t>
  </si>
  <si>
    <t>Úpravy povrchů, podlahy a osazování výplní</t>
  </si>
  <si>
    <t>611325421VL</t>
  </si>
  <si>
    <t>Oprava vnitřní vápenocementové štukové stropů v rozsahu plochy do 10% - oprava omítek po demontáži opláštění podhledu v chodbách u bytů</t>
  </si>
  <si>
    <t>m2</t>
  </si>
  <si>
    <t>1091548087</t>
  </si>
  <si>
    <t>3</t>
  </si>
  <si>
    <t>612325221VL</t>
  </si>
  <si>
    <t>Vápenocementová štuková omítka malých ploch na stěnách</t>
  </si>
  <si>
    <t>1562339970</t>
  </si>
  <si>
    <t>P</t>
  </si>
  <si>
    <t>Poznámka k položce:_x000d_
zapravení prostupů stěnou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</si>
  <si>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</si>
  <si>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</si>
  <si>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</si>
  <si>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</si>
  <si>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720293023</t>
  </si>
  <si>
    <t>5</t>
  </si>
  <si>
    <t>952901111</t>
  </si>
  <si>
    <t>Vyčištění budov bytové a občanské výstavby při výšce podlaží do 4 m</t>
  </si>
  <si>
    <t>-1404207995</t>
  </si>
  <si>
    <t>952902021</t>
  </si>
  <si>
    <t>Čištění budov zametení hladkých podlah</t>
  </si>
  <si>
    <t>1410004644</t>
  </si>
  <si>
    <t>Poznámka k položce:_x000d_
průběžný úklid po demontážních a prašných pracech v cyklu 4x</t>
  </si>
  <si>
    <t>7</t>
  </si>
  <si>
    <t>952902021VL01</t>
  </si>
  <si>
    <t>Požární kabelové ucpávky</t>
  </si>
  <si>
    <t>ks</t>
  </si>
  <si>
    <t>-797053834</t>
  </si>
  <si>
    <t>998</t>
  </si>
  <si>
    <t>Přesun hmot</t>
  </si>
  <si>
    <t>8</t>
  </si>
  <si>
    <t>998017006</t>
  </si>
  <si>
    <t>Přesun hmot s omezením mechanizace pro budovy v do 52 m</t>
  </si>
  <si>
    <t>t</t>
  </si>
  <si>
    <t>294127971</t>
  </si>
  <si>
    <t>998018011</t>
  </si>
  <si>
    <t>Příplatek k ručnímu přesunu hmot pro budovy za zvětšený přesun ZKD 100 m</t>
  </si>
  <si>
    <t>354664386</t>
  </si>
  <si>
    <t>PSV</t>
  </si>
  <si>
    <t>Práce a dodávky PSV</t>
  </si>
  <si>
    <t>766</t>
  </si>
  <si>
    <t>Konstrukce truhlářské</t>
  </si>
  <si>
    <t>10</t>
  </si>
  <si>
    <t>766111820VL</t>
  </si>
  <si>
    <t>Demontáž obložení stěn ke zpětnému použití</t>
  </si>
  <si>
    <t>16</t>
  </si>
  <si>
    <t>-1467988658</t>
  </si>
  <si>
    <t>11</t>
  </si>
  <si>
    <t>766414241VL</t>
  </si>
  <si>
    <t>Zpětná montáž obložení stěn</t>
  </si>
  <si>
    <t>845935040</t>
  </si>
  <si>
    <t>12</t>
  </si>
  <si>
    <t>M</t>
  </si>
  <si>
    <t>60621143VL</t>
  </si>
  <si>
    <t>Obkladová deska probarvená, odstín dle stávajícího obkladu - ztratné při demontáží 30%</t>
  </si>
  <si>
    <t>32</t>
  </si>
  <si>
    <t>1324900602</t>
  </si>
  <si>
    <t>13</t>
  </si>
  <si>
    <t>766414241VL01</t>
  </si>
  <si>
    <t>spojovací materiál</t>
  </si>
  <si>
    <t>2072815648</t>
  </si>
  <si>
    <t>14</t>
  </si>
  <si>
    <t>998766206</t>
  </si>
  <si>
    <t>Přesun hmot procentní pro konstrukce truhlářské v objektech v do 60 m</t>
  </si>
  <si>
    <t>%</t>
  </si>
  <si>
    <t>-1629824760</t>
  </si>
  <si>
    <t>767</t>
  </si>
  <si>
    <t>Konstrukce zámečnické</t>
  </si>
  <si>
    <t>767581802</t>
  </si>
  <si>
    <t>Demontáž podhledu z lamel a opláštění kabelového vedení</t>
  </si>
  <si>
    <t>-773710013</t>
  </si>
  <si>
    <t>767583351VL</t>
  </si>
  <si>
    <t>Zpětná montáž demontovaného podhledů a opláštění kabelového vedení</t>
  </si>
  <si>
    <t>-531666622</t>
  </si>
  <si>
    <t>17</t>
  </si>
  <si>
    <t>59036226VL</t>
  </si>
  <si>
    <t>Podhledový profil, popř. ohýbaný plech, barevnost dle stávajícího - ztratné 30% při demontáži</t>
  </si>
  <si>
    <t>m</t>
  </si>
  <si>
    <t>-1274206613</t>
  </si>
  <si>
    <t>18</t>
  </si>
  <si>
    <t>767583351VL01</t>
  </si>
  <si>
    <t>Spojovací materiál</t>
  </si>
  <si>
    <t>1706192313</t>
  </si>
  <si>
    <t>19</t>
  </si>
  <si>
    <t>998767206</t>
  </si>
  <si>
    <t>Přesun hmot procentní pro zámečnické konstrukce v objektech v do 60 m</t>
  </si>
  <si>
    <t>1403890652</t>
  </si>
  <si>
    <t>784</t>
  </si>
  <si>
    <t>Dokončovací práce - malby a tapety</t>
  </si>
  <si>
    <t>20</t>
  </si>
  <si>
    <t>784171101VL</t>
  </si>
  <si>
    <t>Zakrytí vnitřních podlah včetně pozdějšího odkrytí</t>
  </si>
  <si>
    <t>1385764759</t>
  </si>
  <si>
    <t>784221101VL</t>
  </si>
  <si>
    <t>Malířské práce - příprava podkladu, dvojnásobná lba</t>
  </si>
  <si>
    <t>1596773220</t>
  </si>
  <si>
    <t>02 - Elektronické komunikace - EPS</t>
  </si>
  <si>
    <t>D1 - elektrická požární signalizace</t>
  </si>
  <si>
    <t>Jiné VRN</t>
  </si>
  <si>
    <t>D1</t>
  </si>
  <si>
    <t>elektrická požární signalizace</t>
  </si>
  <si>
    <t>Pol1</t>
  </si>
  <si>
    <t>ústředna DETECT 3500</t>
  </si>
  <si>
    <t>Pol2</t>
  </si>
  <si>
    <t>karta pro 1 smyčku</t>
  </si>
  <si>
    <t>Pol3</t>
  </si>
  <si>
    <t>SW ústředny</t>
  </si>
  <si>
    <t>Pol4</t>
  </si>
  <si>
    <t>aku 12V/9Ah</t>
  </si>
  <si>
    <t>Pol5</t>
  </si>
  <si>
    <t>výstup pro OPPO</t>
  </si>
  <si>
    <t>Pol6</t>
  </si>
  <si>
    <t>napájecí zdroj</t>
  </si>
  <si>
    <t>Pol7</t>
  </si>
  <si>
    <t>deska výst. Zařízení v/v modulů</t>
  </si>
  <si>
    <t>Pol8</t>
  </si>
  <si>
    <t>tiskárna</t>
  </si>
  <si>
    <t>Pol9</t>
  </si>
  <si>
    <t>provozní kniha</t>
  </si>
  <si>
    <t>Pol10</t>
  </si>
  <si>
    <t>montáž a zprovoznění ústředny</t>
  </si>
  <si>
    <t>hod</t>
  </si>
  <si>
    <t>Pol11</t>
  </si>
  <si>
    <t>autonomní pož. Hlásič včetně baterie</t>
  </si>
  <si>
    <t>22</t>
  </si>
  <si>
    <t>Pol12</t>
  </si>
  <si>
    <t>montáž</t>
  </si>
  <si>
    <t>24</t>
  </si>
  <si>
    <t>Pol13</t>
  </si>
  <si>
    <t>optick. Kouř. Adresný</t>
  </si>
  <si>
    <t>26</t>
  </si>
  <si>
    <t>Pol14</t>
  </si>
  <si>
    <t>28</t>
  </si>
  <si>
    <t>Pol15</t>
  </si>
  <si>
    <t>svorkovnice</t>
  </si>
  <si>
    <t>30</t>
  </si>
  <si>
    <t>Pol16</t>
  </si>
  <si>
    <t>Pol17</t>
  </si>
  <si>
    <t>KTPO</t>
  </si>
  <si>
    <t>34</t>
  </si>
  <si>
    <t>Pol18</t>
  </si>
  <si>
    <t>Montáž</t>
  </si>
  <si>
    <t>36</t>
  </si>
  <si>
    <t>Pol19</t>
  </si>
  <si>
    <t>OPPO</t>
  </si>
  <si>
    <t>38</t>
  </si>
  <si>
    <t>Pol20</t>
  </si>
  <si>
    <t>40</t>
  </si>
  <si>
    <t>Pol21</t>
  </si>
  <si>
    <t>maják se sirénou</t>
  </si>
  <si>
    <t>42</t>
  </si>
  <si>
    <t>Pol22</t>
  </si>
  <si>
    <t>44</t>
  </si>
  <si>
    <t>23</t>
  </si>
  <si>
    <t>Pol23</t>
  </si>
  <si>
    <t>siréna</t>
  </si>
  <si>
    <t>46</t>
  </si>
  <si>
    <t>48</t>
  </si>
  <si>
    <t>25</t>
  </si>
  <si>
    <t>Pol24</t>
  </si>
  <si>
    <t>pož. Tlačítko nástěnné</t>
  </si>
  <si>
    <t>50</t>
  </si>
  <si>
    <t>Pol25</t>
  </si>
  <si>
    <t>52</t>
  </si>
  <si>
    <t>27</t>
  </si>
  <si>
    <t>Pol26</t>
  </si>
  <si>
    <t>CHKE-V3x1,5</t>
  </si>
  <si>
    <t>54</t>
  </si>
  <si>
    <t>Pol27</t>
  </si>
  <si>
    <t>56</t>
  </si>
  <si>
    <t>29</t>
  </si>
  <si>
    <t>Pol28</t>
  </si>
  <si>
    <t>SHKEH-R 1x2x0,8</t>
  </si>
  <si>
    <t>58</t>
  </si>
  <si>
    <t>Pol29</t>
  </si>
  <si>
    <t>60</t>
  </si>
  <si>
    <t>31</t>
  </si>
  <si>
    <t>Pol30</t>
  </si>
  <si>
    <t>JE H St H 1x2x0,8</t>
  </si>
  <si>
    <t>62</t>
  </si>
  <si>
    <t>64</t>
  </si>
  <si>
    <t>33</t>
  </si>
  <si>
    <t>Pol31</t>
  </si>
  <si>
    <t>JE H St H 1x2x1</t>
  </si>
  <si>
    <t>66</t>
  </si>
  <si>
    <t>68</t>
  </si>
  <si>
    <t>35</t>
  </si>
  <si>
    <t>Pol32</t>
  </si>
  <si>
    <t>JE H St H 4x2x0,8</t>
  </si>
  <si>
    <t>70</t>
  </si>
  <si>
    <t>Pol33</t>
  </si>
  <si>
    <t>72</t>
  </si>
  <si>
    <t>37</t>
  </si>
  <si>
    <t>Pol34</t>
  </si>
  <si>
    <t>lišta vkládací LV 40x15</t>
  </si>
  <si>
    <t>74</t>
  </si>
  <si>
    <t>Pol35</t>
  </si>
  <si>
    <t>76</t>
  </si>
  <si>
    <t>39</t>
  </si>
  <si>
    <t>Pol36</t>
  </si>
  <si>
    <t>lišta vkládací LHD 40x20</t>
  </si>
  <si>
    <t>78</t>
  </si>
  <si>
    <t>Pol37</t>
  </si>
  <si>
    <t>80</t>
  </si>
  <si>
    <t>41</t>
  </si>
  <si>
    <t>Pol38</t>
  </si>
  <si>
    <t>trubka tuhá 40 40 KA včetně příchytek</t>
  </si>
  <si>
    <t>82</t>
  </si>
  <si>
    <t>Pol39</t>
  </si>
  <si>
    <t>84</t>
  </si>
  <si>
    <t>43</t>
  </si>
  <si>
    <t>Pol40</t>
  </si>
  <si>
    <t>kabel. příchytky s pož. Odolností</t>
  </si>
  <si>
    <t>86</t>
  </si>
  <si>
    <t>Pol41</t>
  </si>
  <si>
    <t>88</t>
  </si>
  <si>
    <t>45</t>
  </si>
  <si>
    <t>Pol42</t>
  </si>
  <si>
    <t>rozb. Krabice do 5x4</t>
  </si>
  <si>
    <t>90</t>
  </si>
  <si>
    <t>Pol43</t>
  </si>
  <si>
    <t>92</t>
  </si>
  <si>
    <t>47</t>
  </si>
  <si>
    <t>Pol44</t>
  </si>
  <si>
    <t>kabel. žlab s pož. Odol KL60x200</t>
  </si>
  <si>
    <t>94</t>
  </si>
  <si>
    <t>Pol45</t>
  </si>
  <si>
    <t>96</t>
  </si>
  <si>
    <t>49</t>
  </si>
  <si>
    <t>Pol46</t>
  </si>
  <si>
    <t>komplet. Materiál</t>
  </si>
  <si>
    <t>kpl</t>
  </si>
  <si>
    <t>98</t>
  </si>
  <si>
    <t>Pol47</t>
  </si>
  <si>
    <t>demontáž stávajícího systému EPS</t>
  </si>
  <si>
    <t>100</t>
  </si>
  <si>
    <t>51</t>
  </si>
  <si>
    <t>Pol48</t>
  </si>
  <si>
    <t>prostupy DN 30</t>
  </si>
  <si>
    <t>102</t>
  </si>
  <si>
    <t>Pol49</t>
  </si>
  <si>
    <t>hrubé zapravení prostupů</t>
  </si>
  <si>
    <t>104</t>
  </si>
  <si>
    <t>53</t>
  </si>
  <si>
    <t>Pol50</t>
  </si>
  <si>
    <t>ekol. Likvidace vybour. materiálu</t>
  </si>
  <si>
    <t>106</t>
  </si>
  <si>
    <t>Pol51</t>
  </si>
  <si>
    <t>výchozí revize</t>
  </si>
  <si>
    <t>108</t>
  </si>
  <si>
    <t>55</t>
  </si>
  <si>
    <t>Pol52</t>
  </si>
  <si>
    <t>koordinace s profesemi</t>
  </si>
  <si>
    <t>110</t>
  </si>
  <si>
    <t>Pol53</t>
  </si>
  <si>
    <t>doprava materiálu</t>
  </si>
  <si>
    <t>112</t>
  </si>
  <si>
    <t>57</t>
  </si>
  <si>
    <t>Pol54</t>
  </si>
  <si>
    <t>přesun hmot do 60 m</t>
  </si>
  <si>
    <t>114</t>
  </si>
  <si>
    <t>116</t>
  </si>
  <si>
    <t>59</t>
  </si>
  <si>
    <t>Pol55</t>
  </si>
  <si>
    <t>revize hlásiče</t>
  </si>
  <si>
    <t>118</t>
  </si>
  <si>
    <t>Pol56</t>
  </si>
  <si>
    <t>revize a zkoušky TIČR</t>
  </si>
  <si>
    <t>120</t>
  </si>
  <si>
    <t>61</t>
  </si>
  <si>
    <t>Pol57</t>
  </si>
  <si>
    <t>koord. Zkouška a zaškolení obsluhy</t>
  </si>
  <si>
    <t>122</t>
  </si>
  <si>
    <t>Pol58</t>
  </si>
  <si>
    <t>úprava stávajících tras stoupac. Rozvodu pro uložení kabeláže</t>
  </si>
  <si>
    <t>124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</si>
</sst>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0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4" fontId="21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2020/194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Stavební úpravy s aktualizací PBŘ - elektronické komunikace EPS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Burešova 1151/12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20. 11. 2020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Osmá správa majetku a služeb, a.s.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KFJ s.r.o.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KFJ s.r.o.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Stavební úpravy'!J32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'01 - Stavební úpravy'!P135</f>
        <v>0</v>
      </c>
      <c r="AV95" s="125">
        <f>'01 - Stavební úpravy'!J35</f>
        <v>0</v>
      </c>
      <c r="AW95" s="125">
        <f>'01 - Stavební úpravy'!J36</f>
        <v>0</v>
      </c>
      <c r="AX95" s="125">
        <f>'01 - Stavební úpravy'!J37</f>
        <v>0</v>
      </c>
      <c r="AY95" s="125">
        <f>'01 - Stavební úpravy'!J38</f>
        <v>0</v>
      </c>
      <c r="AZ95" s="125">
        <f>'01 - Stavební úpravy'!F35</f>
        <v>0</v>
      </c>
      <c r="BA95" s="125">
        <f>'01 - Stavební úpravy'!F36</f>
        <v>0</v>
      </c>
      <c r="BB95" s="125">
        <f>'01 - Stavební úpravy'!F37</f>
        <v>0</v>
      </c>
      <c r="BC95" s="125">
        <f>'01 - Stavební úpravy'!F38</f>
        <v>0</v>
      </c>
      <c r="BD95" s="127">
        <f>'01 - Stavební úpravy'!F39</f>
        <v>0</v>
      </c>
      <c r="BE95" s="7"/>
      <c r="BT95" s="128" t="s">
        <v>83</v>
      </c>
      <c r="BV95" s="128" t="s">
        <v>77</v>
      </c>
      <c r="BW95" s="128" t="s">
        <v>84</v>
      </c>
      <c r="BX95" s="128" t="s">
        <v>5</v>
      </c>
      <c r="CL95" s="128" t="s">
        <v>1</v>
      </c>
      <c r="CM95" s="128" t="s">
        <v>85</v>
      </c>
    </row>
    <row r="96" s="7" customFormat="1" ht="16.5" customHeight="1">
      <c r="A96" s="116" t="s">
        <v>79</v>
      </c>
      <c r="B96" s="117"/>
      <c r="C96" s="118"/>
      <c r="D96" s="119" t="s">
        <v>86</v>
      </c>
      <c r="E96" s="119"/>
      <c r="F96" s="119"/>
      <c r="G96" s="119"/>
      <c r="H96" s="119"/>
      <c r="I96" s="120"/>
      <c r="J96" s="119" t="s">
        <v>87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Elektronické komunik...'!J32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82</v>
      </c>
      <c r="AR96" s="123"/>
      <c r="AS96" s="129">
        <v>0</v>
      </c>
      <c r="AT96" s="130">
        <f>ROUND(SUM(AV96:AW96),2)</f>
        <v>0</v>
      </c>
      <c r="AU96" s="131">
        <f>'02 - Elektronické komunik...'!P127</f>
        <v>0</v>
      </c>
      <c r="AV96" s="130">
        <f>'02 - Elektronické komunik...'!J35</f>
        <v>0</v>
      </c>
      <c r="AW96" s="130">
        <f>'02 - Elektronické komunik...'!J36</f>
        <v>0</v>
      </c>
      <c r="AX96" s="130">
        <f>'02 - Elektronické komunik...'!J37</f>
        <v>0</v>
      </c>
      <c r="AY96" s="130">
        <f>'02 - Elektronické komunik...'!J38</f>
        <v>0</v>
      </c>
      <c r="AZ96" s="130">
        <f>'02 - Elektronické komunik...'!F35</f>
        <v>0</v>
      </c>
      <c r="BA96" s="130">
        <f>'02 - Elektronické komunik...'!F36</f>
        <v>0</v>
      </c>
      <c r="BB96" s="130">
        <f>'02 - Elektronické komunik...'!F37</f>
        <v>0</v>
      </c>
      <c r="BC96" s="130">
        <f>'02 - Elektronické komunik...'!F38</f>
        <v>0</v>
      </c>
      <c r="BD96" s="132">
        <f>'02 - Elektronické komunik...'!F39</f>
        <v>0</v>
      </c>
      <c r="BE96" s="7"/>
      <c r="BT96" s="128" t="s">
        <v>83</v>
      </c>
      <c r="BV96" s="128" t="s">
        <v>77</v>
      </c>
      <c r="BW96" s="128" t="s">
        <v>88</v>
      </c>
      <c r="BX96" s="128" t="s">
        <v>5</v>
      </c>
      <c r="CL96" s="128" t="s">
        <v>1</v>
      </c>
      <c r="CM96" s="128" t="s">
        <v>85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Q3r/jrZuMd3g4vnz685U5Wh+6NqeDi3fTPfD3LF9Jxf2id4X6YuSoIV0dZyHKvksk4DeejILiXFzvSEqw88hqw==" hashValue="lGRRjqrmuYmrKe3KRNf7jYQ25mCLcRVrIrlrLniaECYUvA2R3UXieYc/fFnTSCYBWcrzR+Xpj9H28EeeQdHGK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Stavební úpravy'!C2" display="/"/>
    <hyperlink ref="A96" location="'02 - Elektronické komuni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89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Stavební úpravy s aktualizací PBŘ - elektronické komunikace EPS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92</v>
      </c>
      <c r="G12" s="35"/>
      <c r="H12" s="35"/>
      <c r="I12" s="137" t="s">
        <v>22</v>
      </c>
      <c r="J12" s="141" t="str">
        <f>'Rekapitulace stavby'!AN8</f>
        <v>20. 11. 2020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Osmá správa majetku a služeb, a.s.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>KFJ s.r.o.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>KFJ s.r.o.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140" t="s">
        <v>93</v>
      </c>
      <c r="E30" s="35"/>
      <c r="F30" s="35"/>
      <c r="G30" s="35"/>
      <c r="H30" s="35"/>
      <c r="I30" s="35"/>
      <c r="J30" s="147">
        <f>J96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8" t="s">
        <v>94</v>
      </c>
      <c r="E31" s="35"/>
      <c r="F31" s="35"/>
      <c r="G31" s="35"/>
      <c r="H31" s="35"/>
      <c r="I31" s="35"/>
      <c r="J31" s="147">
        <f>J108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35</v>
      </c>
      <c r="E32" s="35"/>
      <c r="F32" s="35"/>
      <c r="G32" s="35"/>
      <c r="H32" s="35"/>
      <c r="I32" s="35"/>
      <c r="J32" s="150">
        <f>ROUND(J30 + J31,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6"/>
      <c r="E33" s="146"/>
      <c r="F33" s="146"/>
      <c r="G33" s="146"/>
      <c r="H33" s="146"/>
      <c r="I33" s="146"/>
      <c r="J33" s="146"/>
      <c r="K33" s="14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37</v>
      </c>
      <c r="G34" s="35"/>
      <c r="H34" s="35"/>
      <c r="I34" s="151" t="s">
        <v>36</v>
      </c>
      <c r="J34" s="151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39</v>
      </c>
      <c r="E35" s="137" t="s">
        <v>40</v>
      </c>
      <c r="F35" s="153">
        <f>ROUND((SUM(BE108:BE115) + SUM(BE135:BE168)),  2)</f>
        <v>0</v>
      </c>
      <c r="G35" s="35"/>
      <c r="H35" s="35"/>
      <c r="I35" s="154">
        <v>0.20999999999999999</v>
      </c>
      <c r="J35" s="153">
        <f>ROUND(((SUM(BE108:BE115) + SUM(BE135:BE168))*I35),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7" t="s">
        <v>41</v>
      </c>
      <c r="F36" s="153">
        <f>ROUND((SUM(BF108:BF115) + SUM(BF135:BF168)),  2)</f>
        <v>0</v>
      </c>
      <c r="G36" s="35"/>
      <c r="H36" s="35"/>
      <c r="I36" s="154">
        <v>0.14999999999999999</v>
      </c>
      <c r="J36" s="153">
        <f>ROUND(((SUM(BF108:BF115) + SUM(BF135:BF168))*I36),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3">
        <f>ROUND((SUM(BG108:BG115) + SUM(BG135:BG168)),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7" t="s">
        <v>43</v>
      </c>
      <c r="F38" s="153">
        <f>ROUND((SUM(BH108:BH115) + SUM(BH135:BH168)),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7" t="s">
        <v>44</v>
      </c>
      <c r="F39" s="153">
        <f>ROUND((SUM(BI108:BI115) + SUM(BI135:BI168)),  2)</f>
        <v>0</v>
      </c>
      <c r="G39" s="35"/>
      <c r="H39" s="35"/>
      <c r="I39" s="154">
        <v>0</v>
      </c>
      <c r="J39" s="153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45</v>
      </c>
      <c r="E41" s="157"/>
      <c r="F41" s="157"/>
      <c r="G41" s="158" t="s">
        <v>46</v>
      </c>
      <c r="H41" s="159" t="s">
        <v>47</v>
      </c>
      <c r="I41" s="157"/>
      <c r="J41" s="160">
        <f>SUM(J32:J39)</f>
        <v>0</v>
      </c>
      <c r="K41" s="161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3" t="str">
        <f>E7</f>
        <v>Stavební úpravy s aktualizací PBŘ - elektronické komunikace EPS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01 - Stavební úpravy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20. 11. 2020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Osmá správa majetku a služeb, a.s. </v>
      </c>
      <c r="G91" s="37"/>
      <c r="H91" s="37"/>
      <c r="I91" s="29" t="s">
        <v>30</v>
      </c>
      <c r="J91" s="33" t="str">
        <f>E21</f>
        <v>KFJ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KFJ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4" t="s">
        <v>96</v>
      </c>
      <c r="D94" s="175"/>
      <c r="E94" s="175"/>
      <c r="F94" s="175"/>
      <c r="G94" s="175"/>
      <c r="H94" s="175"/>
      <c r="I94" s="175"/>
      <c r="J94" s="176" t="s">
        <v>97</v>
      </c>
      <c r="K94" s="175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7" t="s">
        <v>98</v>
      </c>
      <c r="D96" s="37"/>
      <c r="E96" s="37"/>
      <c r="F96" s="37"/>
      <c r="G96" s="37"/>
      <c r="H96" s="37"/>
      <c r="I96" s="37"/>
      <c r="J96" s="107">
        <f>J135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99</v>
      </c>
    </row>
    <row r="97" s="9" customFormat="1" ht="24.96" customHeight="1">
      <c r="A97" s="9"/>
      <c r="B97" s="178"/>
      <c r="C97" s="179"/>
      <c r="D97" s="180" t="s">
        <v>100</v>
      </c>
      <c r="E97" s="181"/>
      <c r="F97" s="181"/>
      <c r="G97" s="181"/>
      <c r="H97" s="181"/>
      <c r="I97" s="181"/>
      <c r="J97" s="182">
        <f>J136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101</v>
      </c>
      <c r="E98" s="187"/>
      <c r="F98" s="187"/>
      <c r="G98" s="187"/>
      <c r="H98" s="187"/>
      <c r="I98" s="187"/>
      <c r="J98" s="188">
        <f>J137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102</v>
      </c>
      <c r="E99" s="187"/>
      <c r="F99" s="187"/>
      <c r="G99" s="187"/>
      <c r="H99" s="187"/>
      <c r="I99" s="187"/>
      <c r="J99" s="188">
        <f>J139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103</v>
      </c>
      <c r="E100" s="187"/>
      <c r="F100" s="187"/>
      <c r="G100" s="187"/>
      <c r="H100" s="187"/>
      <c r="I100" s="187"/>
      <c r="J100" s="188">
        <f>J143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104</v>
      </c>
      <c r="E101" s="187"/>
      <c r="F101" s="187"/>
      <c r="G101" s="187"/>
      <c r="H101" s="187"/>
      <c r="I101" s="187"/>
      <c r="J101" s="188">
        <f>J150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105</v>
      </c>
      <c r="E102" s="181"/>
      <c r="F102" s="181"/>
      <c r="G102" s="181"/>
      <c r="H102" s="181"/>
      <c r="I102" s="181"/>
      <c r="J102" s="182">
        <f>J153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4"/>
      <c r="C103" s="185"/>
      <c r="D103" s="186" t="s">
        <v>106</v>
      </c>
      <c r="E103" s="187"/>
      <c r="F103" s="187"/>
      <c r="G103" s="187"/>
      <c r="H103" s="187"/>
      <c r="I103" s="187"/>
      <c r="J103" s="188">
        <f>J154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107</v>
      </c>
      <c r="E104" s="187"/>
      <c r="F104" s="187"/>
      <c r="G104" s="187"/>
      <c r="H104" s="187"/>
      <c r="I104" s="187"/>
      <c r="J104" s="188">
        <f>J160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108</v>
      </c>
      <c r="E105" s="187"/>
      <c r="F105" s="187"/>
      <c r="G105" s="187"/>
      <c r="H105" s="187"/>
      <c r="I105" s="187"/>
      <c r="J105" s="188">
        <f>J166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9.28" customHeight="1">
      <c r="A108" s="35"/>
      <c r="B108" s="36"/>
      <c r="C108" s="177" t="s">
        <v>109</v>
      </c>
      <c r="D108" s="37"/>
      <c r="E108" s="37"/>
      <c r="F108" s="37"/>
      <c r="G108" s="37"/>
      <c r="H108" s="37"/>
      <c r="I108" s="37"/>
      <c r="J108" s="190">
        <f>ROUND(J109 + J110 + J111 + J112 + J113 + J114,2)</f>
        <v>0</v>
      </c>
      <c r="K108" s="37"/>
      <c r="L108" s="60"/>
      <c r="N108" s="191" t="s">
        <v>39</v>
      </c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8" customHeight="1">
      <c r="A109" s="35"/>
      <c r="B109" s="36"/>
      <c r="C109" s="37"/>
      <c r="D109" s="192" t="s">
        <v>110</v>
      </c>
      <c r="E109" s="193"/>
      <c r="F109" s="193"/>
      <c r="G109" s="37"/>
      <c r="H109" s="37"/>
      <c r="I109" s="37"/>
      <c r="J109" s="194">
        <v>0</v>
      </c>
      <c r="K109" s="37"/>
      <c r="L109" s="195"/>
      <c r="M109" s="196"/>
      <c r="N109" s="197" t="s">
        <v>40</v>
      </c>
      <c r="O109" s="196"/>
      <c r="P109" s="196"/>
      <c r="Q109" s="196"/>
      <c r="R109" s="196"/>
      <c r="S109" s="198"/>
      <c r="T109" s="198"/>
      <c r="U109" s="198"/>
      <c r="V109" s="198"/>
      <c r="W109" s="198"/>
      <c r="X109" s="198"/>
      <c r="Y109" s="198"/>
      <c r="Z109" s="198"/>
      <c r="AA109" s="198"/>
      <c r="AB109" s="198"/>
      <c r="AC109" s="198"/>
      <c r="AD109" s="198"/>
      <c r="AE109" s="198"/>
      <c r="AF109" s="196"/>
      <c r="AG109" s="196"/>
      <c r="AH109" s="196"/>
      <c r="AI109" s="196"/>
      <c r="AJ109" s="196"/>
      <c r="AK109" s="196"/>
      <c r="AL109" s="196"/>
      <c r="AM109" s="196"/>
      <c r="AN109" s="196"/>
      <c r="AO109" s="196"/>
      <c r="AP109" s="196"/>
      <c r="AQ109" s="196"/>
      <c r="AR109" s="196"/>
      <c r="AS109" s="196"/>
      <c r="AT109" s="196"/>
      <c r="AU109" s="196"/>
      <c r="AV109" s="196"/>
      <c r="AW109" s="196"/>
      <c r="AX109" s="196"/>
      <c r="AY109" s="199" t="s">
        <v>111</v>
      </c>
      <c r="AZ109" s="196"/>
      <c r="BA109" s="196"/>
      <c r="BB109" s="196"/>
      <c r="BC109" s="196"/>
      <c r="BD109" s="196"/>
      <c r="BE109" s="200">
        <f>IF(N109="základní",J109,0)</f>
        <v>0</v>
      </c>
      <c r="BF109" s="200">
        <f>IF(N109="snížená",J109,0)</f>
        <v>0</v>
      </c>
      <c r="BG109" s="200">
        <f>IF(N109="zákl. přenesená",J109,0)</f>
        <v>0</v>
      </c>
      <c r="BH109" s="200">
        <f>IF(N109="sníž. přenesená",J109,0)</f>
        <v>0</v>
      </c>
      <c r="BI109" s="200">
        <f>IF(N109="nulová",J109,0)</f>
        <v>0</v>
      </c>
      <c r="BJ109" s="199" t="s">
        <v>83</v>
      </c>
      <c r="BK109" s="196"/>
      <c r="BL109" s="196"/>
      <c r="BM109" s="196"/>
    </row>
    <row r="110" s="2" customFormat="1" ht="18" customHeight="1">
      <c r="A110" s="35"/>
      <c r="B110" s="36"/>
      <c r="C110" s="37"/>
      <c r="D110" s="192" t="s">
        <v>112</v>
      </c>
      <c r="E110" s="193"/>
      <c r="F110" s="193"/>
      <c r="G110" s="37"/>
      <c r="H110" s="37"/>
      <c r="I110" s="37"/>
      <c r="J110" s="194">
        <v>0</v>
      </c>
      <c r="K110" s="37"/>
      <c r="L110" s="195"/>
      <c r="M110" s="196"/>
      <c r="N110" s="197" t="s">
        <v>40</v>
      </c>
      <c r="O110" s="196"/>
      <c r="P110" s="196"/>
      <c r="Q110" s="196"/>
      <c r="R110" s="196"/>
      <c r="S110" s="198"/>
      <c r="T110" s="198"/>
      <c r="U110" s="198"/>
      <c r="V110" s="198"/>
      <c r="W110" s="198"/>
      <c r="X110" s="198"/>
      <c r="Y110" s="198"/>
      <c r="Z110" s="198"/>
      <c r="AA110" s="198"/>
      <c r="AB110" s="198"/>
      <c r="AC110" s="198"/>
      <c r="AD110" s="198"/>
      <c r="AE110" s="198"/>
      <c r="AF110" s="196"/>
      <c r="AG110" s="196"/>
      <c r="AH110" s="196"/>
      <c r="AI110" s="196"/>
      <c r="AJ110" s="196"/>
      <c r="AK110" s="196"/>
      <c r="AL110" s="196"/>
      <c r="AM110" s="196"/>
      <c r="AN110" s="196"/>
      <c r="AO110" s="196"/>
      <c r="AP110" s="196"/>
      <c r="AQ110" s="196"/>
      <c r="AR110" s="196"/>
      <c r="AS110" s="196"/>
      <c r="AT110" s="196"/>
      <c r="AU110" s="196"/>
      <c r="AV110" s="196"/>
      <c r="AW110" s="196"/>
      <c r="AX110" s="196"/>
      <c r="AY110" s="199" t="s">
        <v>111</v>
      </c>
      <c r="AZ110" s="196"/>
      <c r="BA110" s="196"/>
      <c r="BB110" s="196"/>
      <c r="BC110" s="196"/>
      <c r="BD110" s="196"/>
      <c r="BE110" s="200">
        <f>IF(N110="základní",J110,0)</f>
        <v>0</v>
      </c>
      <c r="BF110" s="200">
        <f>IF(N110="snížená",J110,0)</f>
        <v>0</v>
      </c>
      <c r="BG110" s="200">
        <f>IF(N110="zákl. přenesená",J110,0)</f>
        <v>0</v>
      </c>
      <c r="BH110" s="200">
        <f>IF(N110="sníž. přenesená",J110,0)</f>
        <v>0</v>
      </c>
      <c r="BI110" s="200">
        <f>IF(N110="nulová",J110,0)</f>
        <v>0</v>
      </c>
      <c r="BJ110" s="199" t="s">
        <v>83</v>
      </c>
      <c r="BK110" s="196"/>
      <c r="BL110" s="196"/>
      <c r="BM110" s="196"/>
    </row>
    <row r="111" s="2" customFormat="1" ht="18" customHeight="1">
      <c r="A111" s="35"/>
      <c r="B111" s="36"/>
      <c r="C111" s="37"/>
      <c r="D111" s="192" t="s">
        <v>113</v>
      </c>
      <c r="E111" s="193"/>
      <c r="F111" s="193"/>
      <c r="G111" s="37"/>
      <c r="H111" s="37"/>
      <c r="I111" s="37"/>
      <c r="J111" s="194">
        <v>0</v>
      </c>
      <c r="K111" s="37"/>
      <c r="L111" s="195"/>
      <c r="M111" s="196"/>
      <c r="N111" s="197" t="s">
        <v>40</v>
      </c>
      <c r="O111" s="196"/>
      <c r="P111" s="196"/>
      <c r="Q111" s="196"/>
      <c r="R111" s="196"/>
      <c r="S111" s="198"/>
      <c r="T111" s="198"/>
      <c r="U111" s="198"/>
      <c r="V111" s="198"/>
      <c r="W111" s="198"/>
      <c r="X111" s="198"/>
      <c r="Y111" s="198"/>
      <c r="Z111" s="198"/>
      <c r="AA111" s="198"/>
      <c r="AB111" s="198"/>
      <c r="AC111" s="198"/>
      <c r="AD111" s="198"/>
      <c r="AE111" s="198"/>
      <c r="AF111" s="196"/>
      <c r="AG111" s="196"/>
      <c r="AH111" s="196"/>
      <c r="AI111" s="196"/>
      <c r="AJ111" s="196"/>
      <c r="AK111" s="196"/>
      <c r="AL111" s="196"/>
      <c r="AM111" s="196"/>
      <c r="AN111" s="196"/>
      <c r="AO111" s="196"/>
      <c r="AP111" s="196"/>
      <c r="AQ111" s="196"/>
      <c r="AR111" s="196"/>
      <c r="AS111" s="196"/>
      <c r="AT111" s="196"/>
      <c r="AU111" s="196"/>
      <c r="AV111" s="196"/>
      <c r="AW111" s="196"/>
      <c r="AX111" s="196"/>
      <c r="AY111" s="199" t="s">
        <v>111</v>
      </c>
      <c r="AZ111" s="196"/>
      <c r="BA111" s="196"/>
      <c r="BB111" s="196"/>
      <c r="BC111" s="196"/>
      <c r="BD111" s="196"/>
      <c r="BE111" s="200">
        <f>IF(N111="základní",J111,0)</f>
        <v>0</v>
      </c>
      <c r="BF111" s="200">
        <f>IF(N111="snížená",J111,0)</f>
        <v>0</v>
      </c>
      <c r="BG111" s="200">
        <f>IF(N111="zákl. přenesená",J111,0)</f>
        <v>0</v>
      </c>
      <c r="BH111" s="200">
        <f>IF(N111="sníž. přenesená",J111,0)</f>
        <v>0</v>
      </c>
      <c r="BI111" s="200">
        <f>IF(N111="nulová",J111,0)</f>
        <v>0</v>
      </c>
      <c r="BJ111" s="199" t="s">
        <v>83</v>
      </c>
      <c r="BK111" s="196"/>
      <c r="BL111" s="196"/>
      <c r="BM111" s="196"/>
    </row>
    <row r="112" s="2" customFormat="1" ht="18" customHeight="1">
      <c r="A112" s="35"/>
      <c r="B112" s="36"/>
      <c r="C112" s="37"/>
      <c r="D112" s="192" t="s">
        <v>114</v>
      </c>
      <c r="E112" s="193"/>
      <c r="F112" s="193"/>
      <c r="G112" s="37"/>
      <c r="H112" s="37"/>
      <c r="I112" s="37"/>
      <c r="J112" s="194">
        <v>0</v>
      </c>
      <c r="K112" s="37"/>
      <c r="L112" s="195"/>
      <c r="M112" s="196"/>
      <c r="N112" s="197" t="s">
        <v>40</v>
      </c>
      <c r="O112" s="196"/>
      <c r="P112" s="196"/>
      <c r="Q112" s="196"/>
      <c r="R112" s="196"/>
      <c r="S112" s="198"/>
      <c r="T112" s="198"/>
      <c r="U112" s="198"/>
      <c r="V112" s="198"/>
      <c r="W112" s="198"/>
      <c r="X112" s="198"/>
      <c r="Y112" s="198"/>
      <c r="Z112" s="198"/>
      <c r="AA112" s="198"/>
      <c r="AB112" s="198"/>
      <c r="AC112" s="198"/>
      <c r="AD112" s="198"/>
      <c r="AE112" s="198"/>
      <c r="AF112" s="196"/>
      <c r="AG112" s="196"/>
      <c r="AH112" s="196"/>
      <c r="AI112" s="196"/>
      <c r="AJ112" s="196"/>
      <c r="AK112" s="196"/>
      <c r="AL112" s="196"/>
      <c r="AM112" s="196"/>
      <c r="AN112" s="196"/>
      <c r="AO112" s="196"/>
      <c r="AP112" s="196"/>
      <c r="AQ112" s="196"/>
      <c r="AR112" s="196"/>
      <c r="AS112" s="196"/>
      <c r="AT112" s="196"/>
      <c r="AU112" s="196"/>
      <c r="AV112" s="196"/>
      <c r="AW112" s="196"/>
      <c r="AX112" s="196"/>
      <c r="AY112" s="199" t="s">
        <v>111</v>
      </c>
      <c r="AZ112" s="196"/>
      <c r="BA112" s="196"/>
      <c r="BB112" s="196"/>
      <c r="BC112" s="196"/>
      <c r="BD112" s="196"/>
      <c r="BE112" s="200">
        <f>IF(N112="základní",J112,0)</f>
        <v>0</v>
      </c>
      <c r="BF112" s="200">
        <f>IF(N112="snížená",J112,0)</f>
        <v>0</v>
      </c>
      <c r="BG112" s="200">
        <f>IF(N112="zákl. přenesená",J112,0)</f>
        <v>0</v>
      </c>
      <c r="BH112" s="200">
        <f>IF(N112="sníž. přenesená",J112,0)</f>
        <v>0</v>
      </c>
      <c r="BI112" s="200">
        <f>IF(N112="nulová",J112,0)</f>
        <v>0</v>
      </c>
      <c r="BJ112" s="199" t="s">
        <v>83</v>
      </c>
      <c r="BK112" s="196"/>
      <c r="BL112" s="196"/>
      <c r="BM112" s="196"/>
    </row>
    <row r="113" s="2" customFormat="1" ht="18" customHeight="1">
      <c r="A113" s="35"/>
      <c r="B113" s="36"/>
      <c r="C113" s="37"/>
      <c r="D113" s="192" t="s">
        <v>115</v>
      </c>
      <c r="E113" s="193"/>
      <c r="F113" s="193"/>
      <c r="G113" s="37"/>
      <c r="H113" s="37"/>
      <c r="I113" s="37"/>
      <c r="J113" s="194">
        <v>0</v>
      </c>
      <c r="K113" s="37"/>
      <c r="L113" s="195"/>
      <c r="M113" s="196"/>
      <c r="N113" s="197" t="s">
        <v>40</v>
      </c>
      <c r="O113" s="196"/>
      <c r="P113" s="196"/>
      <c r="Q113" s="196"/>
      <c r="R113" s="196"/>
      <c r="S113" s="198"/>
      <c r="T113" s="198"/>
      <c r="U113" s="198"/>
      <c r="V113" s="198"/>
      <c r="W113" s="198"/>
      <c r="X113" s="198"/>
      <c r="Y113" s="198"/>
      <c r="Z113" s="198"/>
      <c r="AA113" s="198"/>
      <c r="AB113" s="198"/>
      <c r="AC113" s="198"/>
      <c r="AD113" s="198"/>
      <c r="AE113" s="198"/>
      <c r="AF113" s="196"/>
      <c r="AG113" s="196"/>
      <c r="AH113" s="196"/>
      <c r="AI113" s="196"/>
      <c r="AJ113" s="196"/>
      <c r="AK113" s="196"/>
      <c r="AL113" s="196"/>
      <c r="AM113" s="196"/>
      <c r="AN113" s="196"/>
      <c r="AO113" s="196"/>
      <c r="AP113" s="196"/>
      <c r="AQ113" s="196"/>
      <c r="AR113" s="196"/>
      <c r="AS113" s="196"/>
      <c r="AT113" s="196"/>
      <c r="AU113" s="196"/>
      <c r="AV113" s="196"/>
      <c r="AW113" s="196"/>
      <c r="AX113" s="196"/>
      <c r="AY113" s="199" t="s">
        <v>111</v>
      </c>
      <c r="AZ113" s="196"/>
      <c r="BA113" s="196"/>
      <c r="BB113" s="196"/>
      <c r="BC113" s="196"/>
      <c r="BD113" s="196"/>
      <c r="BE113" s="200">
        <f>IF(N113="základní",J113,0)</f>
        <v>0</v>
      </c>
      <c r="BF113" s="200">
        <f>IF(N113="snížená",J113,0)</f>
        <v>0</v>
      </c>
      <c r="BG113" s="200">
        <f>IF(N113="zákl. přenesená",J113,0)</f>
        <v>0</v>
      </c>
      <c r="BH113" s="200">
        <f>IF(N113="sníž. přenesená",J113,0)</f>
        <v>0</v>
      </c>
      <c r="BI113" s="200">
        <f>IF(N113="nulová",J113,0)</f>
        <v>0</v>
      </c>
      <c r="BJ113" s="199" t="s">
        <v>83</v>
      </c>
      <c r="BK113" s="196"/>
      <c r="BL113" s="196"/>
      <c r="BM113" s="196"/>
    </row>
    <row r="114" s="2" customFormat="1" ht="18" customHeight="1">
      <c r="A114" s="35"/>
      <c r="B114" s="36"/>
      <c r="C114" s="37"/>
      <c r="D114" s="193" t="s">
        <v>116</v>
      </c>
      <c r="E114" s="37"/>
      <c r="F114" s="37"/>
      <c r="G114" s="37"/>
      <c r="H114" s="37"/>
      <c r="I114" s="37"/>
      <c r="J114" s="194">
        <f>ROUND(J30*T114,2)</f>
        <v>0</v>
      </c>
      <c r="K114" s="37"/>
      <c r="L114" s="195"/>
      <c r="M114" s="196"/>
      <c r="N114" s="197" t="s">
        <v>40</v>
      </c>
      <c r="O114" s="196"/>
      <c r="P114" s="196"/>
      <c r="Q114" s="196"/>
      <c r="R114" s="196"/>
      <c r="S114" s="198"/>
      <c r="T114" s="198"/>
      <c r="U114" s="198"/>
      <c r="V114" s="198"/>
      <c r="W114" s="198"/>
      <c r="X114" s="198"/>
      <c r="Y114" s="198"/>
      <c r="Z114" s="198"/>
      <c r="AA114" s="198"/>
      <c r="AB114" s="198"/>
      <c r="AC114" s="198"/>
      <c r="AD114" s="198"/>
      <c r="AE114" s="198"/>
      <c r="AF114" s="196"/>
      <c r="AG114" s="196"/>
      <c r="AH114" s="196"/>
      <c r="AI114" s="196"/>
      <c r="AJ114" s="196"/>
      <c r="AK114" s="196"/>
      <c r="AL114" s="196"/>
      <c r="AM114" s="196"/>
      <c r="AN114" s="196"/>
      <c r="AO114" s="196"/>
      <c r="AP114" s="196"/>
      <c r="AQ114" s="196"/>
      <c r="AR114" s="196"/>
      <c r="AS114" s="196"/>
      <c r="AT114" s="196"/>
      <c r="AU114" s="196"/>
      <c r="AV114" s="196"/>
      <c r="AW114" s="196"/>
      <c r="AX114" s="196"/>
      <c r="AY114" s="199" t="s">
        <v>117</v>
      </c>
      <c r="AZ114" s="196"/>
      <c r="BA114" s="196"/>
      <c r="BB114" s="196"/>
      <c r="BC114" s="196"/>
      <c r="BD114" s="196"/>
      <c r="BE114" s="200">
        <f>IF(N114="základní",J114,0)</f>
        <v>0</v>
      </c>
      <c r="BF114" s="200">
        <f>IF(N114="snížená",J114,0)</f>
        <v>0</v>
      </c>
      <c r="BG114" s="200">
        <f>IF(N114="zákl. přenesená",J114,0)</f>
        <v>0</v>
      </c>
      <c r="BH114" s="200">
        <f>IF(N114="sníž. přenesená",J114,0)</f>
        <v>0</v>
      </c>
      <c r="BI114" s="200">
        <f>IF(N114="nulová",J114,0)</f>
        <v>0</v>
      </c>
      <c r="BJ114" s="199" t="s">
        <v>83</v>
      </c>
      <c r="BK114" s="196"/>
      <c r="BL114" s="196"/>
      <c r="BM114" s="196"/>
    </row>
    <row r="115" s="2" customForma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9.28" customHeight="1">
      <c r="A116" s="35"/>
      <c r="B116" s="36"/>
      <c r="C116" s="201" t="s">
        <v>118</v>
      </c>
      <c r="D116" s="175"/>
      <c r="E116" s="175"/>
      <c r="F116" s="175"/>
      <c r="G116" s="175"/>
      <c r="H116" s="175"/>
      <c r="I116" s="175"/>
      <c r="J116" s="202">
        <f>ROUND(J96+J108,2)</f>
        <v>0</v>
      </c>
      <c r="K116" s="175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63"/>
      <c r="C117" s="64"/>
      <c r="D117" s="64"/>
      <c r="E117" s="64"/>
      <c r="F117" s="64"/>
      <c r="G117" s="64"/>
      <c r="H117" s="64"/>
      <c r="I117" s="64"/>
      <c r="J117" s="64"/>
      <c r="K117" s="64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21" s="2" customFormat="1" ht="6.96" customHeight="1">
      <c r="A121" s="35"/>
      <c r="B121" s="65"/>
      <c r="C121" s="66"/>
      <c r="D121" s="66"/>
      <c r="E121" s="66"/>
      <c r="F121" s="66"/>
      <c r="G121" s="66"/>
      <c r="H121" s="66"/>
      <c r="I121" s="66"/>
      <c r="J121" s="66"/>
      <c r="K121" s="66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24.96" customHeight="1">
      <c r="A122" s="35"/>
      <c r="B122" s="36"/>
      <c r="C122" s="20" t="s">
        <v>119</v>
      </c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16</v>
      </c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7"/>
      <c r="D125" s="37"/>
      <c r="E125" s="173" t="str">
        <f>E7</f>
        <v>Stavební úpravy s aktualizací PBŘ - elektronické komunikace EPS</v>
      </c>
      <c r="F125" s="29"/>
      <c r="G125" s="29"/>
      <c r="H125" s="29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90</v>
      </c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6.5" customHeight="1">
      <c r="A127" s="35"/>
      <c r="B127" s="36"/>
      <c r="C127" s="37"/>
      <c r="D127" s="37"/>
      <c r="E127" s="73" t="str">
        <f>E9</f>
        <v>01 - Stavební úpravy</v>
      </c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2" customHeight="1">
      <c r="A129" s="35"/>
      <c r="B129" s="36"/>
      <c r="C129" s="29" t="s">
        <v>20</v>
      </c>
      <c r="D129" s="37"/>
      <c r="E129" s="37"/>
      <c r="F129" s="24" t="str">
        <f>F12</f>
        <v xml:space="preserve"> </v>
      </c>
      <c r="G129" s="37"/>
      <c r="H129" s="37"/>
      <c r="I129" s="29" t="s">
        <v>22</v>
      </c>
      <c r="J129" s="76" t="str">
        <f>IF(J12="","",J12)</f>
        <v>20. 11. 2020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6.96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5.15" customHeight="1">
      <c r="A131" s="35"/>
      <c r="B131" s="36"/>
      <c r="C131" s="29" t="s">
        <v>24</v>
      </c>
      <c r="D131" s="37"/>
      <c r="E131" s="37"/>
      <c r="F131" s="24" t="str">
        <f>E15</f>
        <v xml:space="preserve">Osmá správa majetku a služeb, a.s. </v>
      </c>
      <c r="G131" s="37"/>
      <c r="H131" s="37"/>
      <c r="I131" s="29" t="s">
        <v>30</v>
      </c>
      <c r="J131" s="33" t="str">
        <f>E21</f>
        <v>KFJ s.r.o.</v>
      </c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5.15" customHeight="1">
      <c r="A132" s="35"/>
      <c r="B132" s="36"/>
      <c r="C132" s="29" t="s">
        <v>28</v>
      </c>
      <c r="D132" s="37"/>
      <c r="E132" s="37"/>
      <c r="F132" s="24" t="str">
        <f>IF(E18="","",E18)</f>
        <v>Vyplň údaj</v>
      </c>
      <c r="G132" s="37"/>
      <c r="H132" s="37"/>
      <c r="I132" s="29" t="s">
        <v>33</v>
      </c>
      <c r="J132" s="33" t="str">
        <f>E24</f>
        <v>KFJ s.r.o.</v>
      </c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10.32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11" customFormat="1" ht="29.28" customHeight="1">
      <c r="A134" s="203"/>
      <c r="B134" s="204"/>
      <c r="C134" s="205" t="s">
        <v>120</v>
      </c>
      <c r="D134" s="206" t="s">
        <v>60</v>
      </c>
      <c r="E134" s="206" t="s">
        <v>56</v>
      </c>
      <c r="F134" s="206" t="s">
        <v>57</v>
      </c>
      <c r="G134" s="206" t="s">
        <v>121</v>
      </c>
      <c r="H134" s="206" t="s">
        <v>122</v>
      </c>
      <c r="I134" s="206" t="s">
        <v>123</v>
      </c>
      <c r="J134" s="207" t="s">
        <v>97</v>
      </c>
      <c r="K134" s="208" t="s">
        <v>124</v>
      </c>
      <c r="L134" s="209"/>
      <c r="M134" s="97" t="s">
        <v>1</v>
      </c>
      <c r="N134" s="98" t="s">
        <v>39</v>
      </c>
      <c r="O134" s="98" t="s">
        <v>125</v>
      </c>
      <c r="P134" s="98" t="s">
        <v>126</v>
      </c>
      <c r="Q134" s="98" t="s">
        <v>127</v>
      </c>
      <c r="R134" s="98" t="s">
        <v>128</v>
      </c>
      <c r="S134" s="98" t="s">
        <v>129</v>
      </c>
      <c r="T134" s="99" t="s">
        <v>130</v>
      </c>
      <c r="U134" s="203"/>
      <c r="V134" s="203"/>
      <c r="W134" s="203"/>
      <c r="X134" s="203"/>
      <c r="Y134" s="203"/>
      <c r="Z134" s="203"/>
      <c r="AA134" s="203"/>
      <c r="AB134" s="203"/>
      <c r="AC134" s="203"/>
      <c r="AD134" s="203"/>
      <c r="AE134" s="203"/>
    </row>
    <row r="135" s="2" customFormat="1" ht="22.8" customHeight="1">
      <c r="A135" s="35"/>
      <c r="B135" s="36"/>
      <c r="C135" s="104" t="s">
        <v>131</v>
      </c>
      <c r="D135" s="37"/>
      <c r="E135" s="37"/>
      <c r="F135" s="37"/>
      <c r="G135" s="37"/>
      <c r="H135" s="37"/>
      <c r="I135" s="37"/>
      <c r="J135" s="210">
        <f>BK135</f>
        <v>0</v>
      </c>
      <c r="K135" s="37"/>
      <c r="L135" s="41"/>
      <c r="M135" s="100"/>
      <c r="N135" s="211"/>
      <c r="O135" s="101"/>
      <c r="P135" s="212">
        <f>P136+P153</f>
        <v>0</v>
      </c>
      <c r="Q135" s="101"/>
      <c r="R135" s="212">
        <f>R136+R153</f>
        <v>9.3350828300000011</v>
      </c>
      <c r="S135" s="101"/>
      <c r="T135" s="213">
        <f>T136+T153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74</v>
      </c>
      <c r="AU135" s="14" t="s">
        <v>99</v>
      </c>
      <c r="BK135" s="214">
        <f>BK136+BK153</f>
        <v>0</v>
      </c>
    </row>
    <row r="136" s="12" customFormat="1" ht="25.92" customHeight="1">
      <c r="A136" s="12"/>
      <c r="B136" s="215"/>
      <c r="C136" s="216"/>
      <c r="D136" s="217" t="s">
        <v>74</v>
      </c>
      <c r="E136" s="218" t="s">
        <v>132</v>
      </c>
      <c r="F136" s="218" t="s">
        <v>133</v>
      </c>
      <c r="G136" s="216"/>
      <c r="H136" s="216"/>
      <c r="I136" s="219"/>
      <c r="J136" s="220">
        <f>BK136</f>
        <v>0</v>
      </c>
      <c r="K136" s="216"/>
      <c r="L136" s="221"/>
      <c r="M136" s="222"/>
      <c r="N136" s="223"/>
      <c r="O136" s="223"/>
      <c r="P136" s="224">
        <f>P137+P139+P143+P150</f>
        <v>0</v>
      </c>
      <c r="Q136" s="223"/>
      <c r="R136" s="224">
        <f>R137+R139+R143+R150</f>
        <v>8.9579668300000019</v>
      </c>
      <c r="S136" s="223"/>
      <c r="T136" s="225">
        <f>T137+T139+T143+T150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6" t="s">
        <v>83</v>
      </c>
      <c r="AT136" s="227" t="s">
        <v>74</v>
      </c>
      <c r="AU136" s="227" t="s">
        <v>75</v>
      </c>
      <c r="AY136" s="226" t="s">
        <v>134</v>
      </c>
      <c r="BK136" s="228">
        <f>BK137+BK139+BK143+BK150</f>
        <v>0</v>
      </c>
    </row>
    <row r="137" s="12" customFormat="1" ht="22.8" customHeight="1">
      <c r="A137" s="12"/>
      <c r="B137" s="215"/>
      <c r="C137" s="216"/>
      <c r="D137" s="217" t="s">
        <v>74</v>
      </c>
      <c r="E137" s="229" t="s">
        <v>135</v>
      </c>
      <c r="F137" s="229" t="s">
        <v>136</v>
      </c>
      <c r="G137" s="216"/>
      <c r="H137" s="216"/>
      <c r="I137" s="219"/>
      <c r="J137" s="230">
        <f>BK137</f>
        <v>0</v>
      </c>
      <c r="K137" s="216"/>
      <c r="L137" s="221"/>
      <c r="M137" s="222"/>
      <c r="N137" s="223"/>
      <c r="O137" s="223"/>
      <c r="P137" s="224">
        <f>P138</f>
        <v>0</v>
      </c>
      <c r="Q137" s="223"/>
      <c r="R137" s="224">
        <f>R138</f>
        <v>0.17834883000000001</v>
      </c>
      <c r="S137" s="223"/>
      <c r="T137" s="225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6" t="s">
        <v>83</v>
      </c>
      <c r="AT137" s="227" t="s">
        <v>74</v>
      </c>
      <c r="AU137" s="227" t="s">
        <v>83</v>
      </c>
      <c r="AY137" s="226" t="s">
        <v>134</v>
      </c>
      <c r="BK137" s="228">
        <f>BK138</f>
        <v>0</v>
      </c>
    </row>
    <row r="138" s="2" customFormat="1" ht="14.4" customHeight="1">
      <c r="A138" s="35"/>
      <c r="B138" s="36"/>
      <c r="C138" s="231" t="s">
        <v>83</v>
      </c>
      <c r="D138" s="231" t="s">
        <v>137</v>
      </c>
      <c r="E138" s="232" t="s">
        <v>138</v>
      </c>
      <c r="F138" s="233" t="s">
        <v>139</v>
      </c>
      <c r="G138" s="234" t="s">
        <v>140</v>
      </c>
      <c r="H138" s="235">
        <v>3.3330000000000002</v>
      </c>
      <c r="I138" s="236"/>
      <c r="J138" s="237">
        <f>ROUND(I138*H138,2)</f>
        <v>0</v>
      </c>
      <c r="K138" s="238"/>
      <c r="L138" s="41"/>
      <c r="M138" s="239" t="s">
        <v>1</v>
      </c>
      <c r="N138" s="240" t="s">
        <v>40</v>
      </c>
      <c r="O138" s="88"/>
      <c r="P138" s="241">
        <f>O138*H138</f>
        <v>0</v>
      </c>
      <c r="Q138" s="241">
        <v>0.053510000000000002</v>
      </c>
      <c r="R138" s="241">
        <f>Q138*H138</f>
        <v>0.17834883000000001</v>
      </c>
      <c r="S138" s="241">
        <v>0</v>
      </c>
      <c r="T138" s="24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3" t="s">
        <v>135</v>
      </c>
      <c r="AT138" s="243" t="s">
        <v>137</v>
      </c>
      <c r="AU138" s="243" t="s">
        <v>85</v>
      </c>
      <c r="AY138" s="14" t="s">
        <v>134</v>
      </c>
      <c r="BE138" s="244">
        <f>IF(N138="základní",J138,0)</f>
        <v>0</v>
      </c>
      <c r="BF138" s="244">
        <f>IF(N138="snížená",J138,0)</f>
        <v>0</v>
      </c>
      <c r="BG138" s="244">
        <f>IF(N138="zákl. přenesená",J138,0)</f>
        <v>0</v>
      </c>
      <c r="BH138" s="244">
        <f>IF(N138="sníž. přenesená",J138,0)</f>
        <v>0</v>
      </c>
      <c r="BI138" s="244">
        <f>IF(N138="nulová",J138,0)</f>
        <v>0</v>
      </c>
      <c r="BJ138" s="14" t="s">
        <v>83</v>
      </c>
      <c r="BK138" s="244">
        <f>ROUND(I138*H138,2)</f>
        <v>0</v>
      </c>
      <c r="BL138" s="14" t="s">
        <v>135</v>
      </c>
      <c r="BM138" s="243" t="s">
        <v>141</v>
      </c>
    </row>
    <row r="139" s="12" customFormat="1" ht="22.8" customHeight="1">
      <c r="A139" s="12"/>
      <c r="B139" s="215"/>
      <c r="C139" s="216"/>
      <c r="D139" s="217" t="s">
        <v>74</v>
      </c>
      <c r="E139" s="229" t="s">
        <v>142</v>
      </c>
      <c r="F139" s="229" t="s">
        <v>143</v>
      </c>
      <c r="G139" s="216"/>
      <c r="H139" s="216"/>
      <c r="I139" s="219"/>
      <c r="J139" s="230">
        <f>BK139</f>
        <v>0</v>
      </c>
      <c r="K139" s="216"/>
      <c r="L139" s="221"/>
      <c r="M139" s="222"/>
      <c r="N139" s="223"/>
      <c r="O139" s="223"/>
      <c r="P139" s="224">
        <f>SUM(P140:P142)</f>
        <v>0</v>
      </c>
      <c r="Q139" s="223"/>
      <c r="R139" s="224">
        <f>SUM(R140:R142)</f>
        <v>8.5585500000000003</v>
      </c>
      <c r="S139" s="223"/>
      <c r="T139" s="225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6" t="s">
        <v>83</v>
      </c>
      <c r="AT139" s="227" t="s">
        <v>74</v>
      </c>
      <c r="AU139" s="227" t="s">
        <v>83</v>
      </c>
      <c r="AY139" s="226" t="s">
        <v>134</v>
      </c>
      <c r="BK139" s="228">
        <f>SUM(BK140:BK142)</f>
        <v>0</v>
      </c>
    </row>
    <row r="140" s="2" customFormat="1" ht="37.8" customHeight="1">
      <c r="A140" s="35"/>
      <c r="B140" s="36"/>
      <c r="C140" s="231" t="s">
        <v>85</v>
      </c>
      <c r="D140" s="231" t="s">
        <v>137</v>
      </c>
      <c r="E140" s="232" t="s">
        <v>144</v>
      </c>
      <c r="F140" s="233" t="s">
        <v>145</v>
      </c>
      <c r="G140" s="234" t="s">
        <v>146</v>
      </c>
      <c r="H140" s="235">
        <v>1501.5</v>
      </c>
      <c r="I140" s="236"/>
      <c r="J140" s="237">
        <f>ROUND(I140*H140,2)</f>
        <v>0</v>
      </c>
      <c r="K140" s="238"/>
      <c r="L140" s="41"/>
      <c r="M140" s="239" t="s">
        <v>1</v>
      </c>
      <c r="N140" s="240" t="s">
        <v>40</v>
      </c>
      <c r="O140" s="88"/>
      <c r="P140" s="241">
        <f>O140*H140</f>
        <v>0</v>
      </c>
      <c r="Q140" s="241">
        <v>0.0057000000000000002</v>
      </c>
      <c r="R140" s="241">
        <f>Q140*H140</f>
        <v>8.5585500000000003</v>
      </c>
      <c r="S140" s="241">
        <v>0</v>
      </c>
      <c r="T140" s="24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3" t="s">
        <v>135</v>
      </c>
      <c r="AT140" s="243" t="s">
        <v>137</v>
      </c>
      <c r="AU140" s="243" t="s">
        <v>85</v>
      </c>
      <c r="AY140" s="14" t="s">
        <v>134</v>
      </c>
      <c r="BE140" s="244">
        <f>IF(N140="základní",J140,0)</f>
        <v>0</v>
      </c>
      <c r="BF140" s="244">
        <f>IF(N140="snížená",J140,0)</f>
        <v>0</v>
      </c>
      <c r="BG140" s="244">
        <f>IF(N140="zákl. přenesená",J140,0)</f>
        <v>0</v>
      </c>
      <c r="BH140" s="244">
        <f>IF(N140="sníž. přenesená",J140,0)</f>
        <v>0</v>
      </c>
      <c r="BI140" s="244">
        <f>IF(N140="nulová",J140,0)</f>
        <v>0</v>
      </c>
      <c r="BJ140" s="14" t="s">
        <v>83</v>
      </c>
      <c r="BK140" s="244">
        <f>ROUND(I140*H140,2)</f>
        <v>0</v>
      </c>
      <c r="BL140" s="14" t="s">
        <v>135</v>
      </c>
      <c r="BM140" s="243" t="s">
        <v>147</v>
      </c>
    </row>
    <row r="141" s="2" customFormat="1" ht="24.15" customHeight="1">
      <c r="A141" s="35"/>
      <c r="B141" s="36"/>
      <c r="C141" s="231" t="s">
        <v>148</v>
      </c>
      <c r="D141" s="231" t="s">
        <v>137</v>
      </c>
      <c r="E141" s="232" t="s">
        <v>149</v>
      </c>
      <c r="F141" s="233" t="s">
        <v>150</v>
      </c>
      <c r="G141" s="234" t="s">
        <v>146</v>
      </c>
      <c r="H141" s="235">
        <v>1145.52</v>
      </c>
      <c r="I141" s="236"/>
      <c r="J141" s="237">
        <f>ROUND(I141*H141,2)</f>
        <v>0</v>
      </c>
      <c r="K141" s="238"/>
      <c r="L141" s="41"/>
      <c r="M141" s="239" t="s">
        <v>1</v>
      </c>
      <c r="N141" s="240" t="s">
        <v>40</v>
      </c>
      <c r="O141" s="88"/>
      <c r="P141" s="241">
        <f>O141*H141</f>
        <v>0</v>
      </c>
      <c r="Q141" s="241">
        <v>0</v>
      </c>
      <c r="R141" s="241">
        <f>Q141*H141</f>
        <v>0</v>
      </c>
      <c r="S141" s="241">
        <v>0</v>
      </c>
      <c r="T141" s="24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3" t="s">
        <v>135</v>
      </c>
      <c r="AT141" s="243" t="s">
        <v>137</v>
      </c>
      <c r="AU141" s="243" t="s">
        <v>85</v>
      </c>
      <c r="AY141" s="14" t="s">
        <v>134</v>
      </c>
      <c r="BE141" s="244">
        <f>IF(N141="základní",J141,0)</f>
        <v>0</v>
      </c>
      <c r="BF141" s="244">
        <f>IF(N141="snížená",J141,0)</f>
        <v>0</v>
      </c>
      <c r="BG141" s="244">
        <f>IF(N141="zákl. přenesená",J141,0)</f>
        <v>0</v>
      </c>
      <c r="BH141" s="244">
        <f>IF(N141="sníž. přenesená",J141,0)</f>
        <v>0</v>
      </c>
      <c r="BI141" s="244">
        <f>IF(N141="nulová",J141,0)</f>
        <v>0</v>
      </c>
      <c r="BJ141" s="14" t="s">
        <v>83</v>
      </c>
      <c r="BK141" s="244">
        <f>ROUND(I141*H141,2)</f>
        <v>0</v>
      </c>
      <c r="BL141" s="14" t="s">
        <v>135</v>
      </c>
      <c r="BM141" s="243" t="s">
        <v>151</v>
      </c>
    </row>
    <row r="142" s="2" customFormat="1">
      <c r="A142" s="35"/>
      <c r="B142" s="36"/>
      <c r="C142" s="37"/>
      <c r="D142" s="245" t="s">
        <v>152</v>
      </c>
      <c r="E142" s="37"/>
      <c r="F142" s="246" t="s">
        <v>153</v>
      </c>
      <c r="G142" s="37"/>
      <c r="H142" s="37"/>
      <c r="I142" s="198"/>
      <c r="J142" s="37"/>
      <c r="K142" s="37"/>
      <c r="L142" s="41"/>
      <c r="M142" s="247"/>
      <c r="N142" s="248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152</v>
      </c>
      <c r="AU142" s="14" t="s">
        <v>85</v>
      </c>
    </row>
    <row r="143" s="12" customFormat="1" ht="22.8" customHeight="1">
      <c r="A143" s="12"/>
      <c r="B143" s="215"/>
      <c r="C143" s="216"/>
      <c r="D143" s="217" t="s">
        <v>74</v>
      </c>
      <c r="E143" s="229" t="s">
        <v>154</v>
      </c>
      <c r="F143" s="229" t="s">
        <v>155</v>
      </c>
      <c r="G143" s="216"/>
      <c r="H143" s="216"/>
      <c r="I143" s="219"/>
      <c r="J143" s="230">
        <f>BK143</f>
        <v>0</v>
      </c>
      <c r="K143" s="216"/>
      <c r="L143" s="221"/>
      <c r="M143" s="222"/>
      <c r="N143" s="223"/>
      <c r="O143" s="223"/>
      <c r="P143" s="224">
        <f>SUM(P144:P149)</f>
        <v>0</v>
      </c>
      <c r="Q143" s="223"/>
      <c r="R143" s="224">
        <f>SUM(R144:R149)</f>
        <v>0.22106800000000001</v>
      </c>
      <c r="S143" s="223"/>
      <c r="T143" s="225">
        <f>SUM(T144:T149)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6" t="s">
        <v>83</v>
      </c>
      <c r="AT143" s="227" t="s">
        <v>74</v>
      </c>
      <c r="AU143" s="227" t="s">
        <v>83</v>
      </c>
      <c r="AY143" s="226" t="s">
        <v>134</v>
      </c>
      <c r="BK143" s="228">
        <f>SUM(BK144:BK149)</f>
        <v>0</v>
      </c>
    </row>
    <row r="144" s="2" customFormat="1" ht="24.15" customHeight="1">
      <c r="A144" s="35"/>
      <c r="B144" s="36"/>
      <c r="C144" s="231" t="s">
        <v>135</v>
      </c>
      <c r="D144" s="231" t="s">
        <v>137</v>
      </c>
      <c r="E144" s="232" t="s">
        <v>156</v>
      </c>
      <c r="F144" s="233" t="s">
        <v>157</v>
      </c>
      <c r="G144" s="234" t="s">
        <v>146</v>
      </c>
      <c r="H144" s="235">
        <v>1300.4000000000001</v>
      </c>
      <c r="I144" s="236"/>
      <c r="J144" s="237">
        <f>ROUND(I144*H144,2)</f>
        <v>0</v>
      </c>
      <c r="K144" s="238"/>
      <c r="L144" s="41"/>
      <c r="M144" s="239" t="s">
        <v>1</v>
      </c>
      <c r="N144" s="240" t="s">
        <v>40</v>
      </c>
      <c r="O144" s="88"/>
      <c r="P144" s="241">
        <f>O144*H144</f>
        <v>0</v>
      </c>
      <c r="Q144" s="241">
        <v>0.00012999999999999999</v>
      </c>
      <c r="R144" s="241">
        <f>Q144*H144</f>
        <v>0.16905200000000001</v>
      </c>
      <c r="S144" s="241">
        <v>0</v>
      </c>
      <c r="T144" s="24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3" t="s">
        <v>135</v>
      </c>
      <c r="AT144" s="243" t="s">
        <v>137</v>
      </c>
      <c r="AU144" s="243" t="s">
        <v>85</v>
      </c>
      <c r="AY144" s="14" t="s">
        <v>134</v>
      </c>
      <c r="BE144" s="244">
        <f>IF(N144="základní",J144,0)</f>
        <v>0</v>
      </c>
      <c r="BF144" s="244">
        <f>IF(N144="snížená",J144,0)</f>
        <v>0</v>
      </c>
      <c r="BG144" s="244">
        <f>IF(N144="zákl. přenesená",J144,0)</f>
        <v>0</v>
      </c>
      <c r="BH144" s="244">
        <f>IF(N144="sníž. přenesená",J144,0)</f>
        <v>0</v>
      </c>
      <c r="BI144" s="244">
        <f>IF(N144="nulová",J144,0)</f>
        <v>0</v>
      </c>
      <c r="BJ144" s="14" t="s">
        <v>83</v>
      </c>
      <c r="BK144" s="244">
        <f>ROUND(I144*H144,2)</f>
        <v>0</v>
      </c>
      <c r="BL144" s="14" t="s">
        <v>135</v>
      </c>
      <c r="BM144" s="243" t="s">
        <v>158</v>
      </c>
    </row>
    <row r="145" s="2" customFormat="1" ht="24.15" customHeight="1">
      <c r="A145" s="35"/>
      <c r="B145" s="36"/>
      <c r="C145" s="231" t="s">
        <v>159</v>
      </c>
      <c r="D145" s="231" t="s">
        <v>137</v>
      </c>
      <c r="E145" s="232" t="s">
        <v>160</v>
      </c>
      <c r="F145" s="233" t="s">
        <v>161</v>
      </c>
      <c r="G145" s="234" t="s">
        <v>146</v>
      </c>
      <c r="H145" s="235">
        <v>1300.4000000000001</v>
      </c>
      <c r="I145" s="236"/>
      <c r="J145" s="237">
        <f>ROUND(I145*H145,2)</f>
        <v>0</v>
      </c>
      <c r="K145" s="238"/>
      <c r="L145" s="41"/>
      <c r="M145" s="239" t="s">
        <v>1</v>
      </c>
      <c r="N145" s="240" t="s">
        <v>40</v>
      </c>
      <c r="O145" s="88"/>
      <c r="P145" s="241">
        <f>O145*H145</f>
        <v>0</v>
      </c>
      <c r="Q145" s="241">
        <v>4.0000000000000003E-05</v>
      </c>
      <c r="R145" s="241">
        <f>Q145*H145</f>
        <v>0.052016000000000007</v>
      </c>
      <c r="S145" s="241">
        <v>0</v>
      </c>
      <c r="T145" s="24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3" t="s">
        <v>135</v>
      </c>
      <c r="AT145" s="243" t="s">
        <v>137</v>
      </c>
      <c r="AU145" s="243" t="s">
        <v>85</v>
      </c>
      <c r="AY145" s="14" t="s">
        <v>134</v>
      </c>
      <c r="BE145" s="244">
        <f>IF(N145="základní",J145,0)</f>
        <v>0</v>
      </c>
      <c r="BF145" s="244">
        <f>IF(N145="snížená",J145,0)</f>
        <v>0</v>
      </c>
      <c r="BG145" s="244">
        <f>IF(N145="zákl. přenesená",J145,0)</f>
        <v>0</v>
      </c>
      <c r="BH145" s="244">
        <f>IF(N145="sníž. přenesená",J145,0)</f>
        <v>0</v>
      </c>
      <c r="BI145" s="244">
        <f>IF(N145="nulová",J145,0)</f>
        <v>0</v>
      </c>
      <c r="BJ145" s="14" t="s">
        <v>83</v>
      </c>
      <c r="BK145" s="244">
        <f>ROUND(I145*H145,2)</f>
        <v>0</v>
      </c>
      <c r="BL145" s="14" t="s">
        <v>135</v>
      </c>
      <c r="BM145" s="243" t="s">
        <v>162</v>
      </c>
    </row>
    <row r="146" s="2" customFormat="1" ht="14.4" customHeight="1">
      <c r="A146" s="35"/>
      <c r="B146" s="36"/>
      <c r="C146" s="231" t="s">
        <v>142</v>
      </c>
      <c r="D146" s="231" t="s">
        <v>137</v>
      </c>
      <c r="E146" s="232" t="s">
        <v>163</v>
      </c>
      <c r="F146" s="233" t="s">
        <v>164</v>
      </c>
      <c r="G146" s="234" t="s">
        <v>146</v>
      </c>
      <c r="H146" s="235">
        <v>5201.6000000000004</v>
      </c>
      <c r="I146" s="236"/>
      <c r="J146" s="237">
        <f>ROUND(I146*H146,2)</f>
        <v>0</v>
      </c>
      <c r="K146" s="238"/>
      <c r="L146" s="41"/>
      <c r="M146" s="239" t="s">
        <v>1</v>
      </c>
      <c r="N146" s="240" t="s">
        <v>40</v>
      </c>
      <c r="O146" s="88"/>
      <c r="P146" s="241">
        <f>O146*H146</f>
        <v>0</v>
      </c>
      <c r="Q146" s="241">
        <v>0</v>
      </c>
      <c r="R146" s="241">
        <f>Q146*H146</f>
        <v>0</v>
      </c>
      <c r="S146" s="241">
        <v>0</v>
      </c>
      <c r="T146" s="24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3" t="s">
        <v>135</v>
      </c>
      <c r="AT146" s="243" t="s">
        <v>137</v>
      </c>
      <c r="AU146" s="243" t="s">
        <v>85</v>
      </c>
      <c r="AY146" s="14" t="s">
        <v>134</v>
      </c>
      <c r="BE146" s="244">
        <f>IF(N146="základní",J146,0)</f>
        <v>0</v>
      </c>
      <c r="BF146" s="244">
        <f>IF(N146="snížená",J146,0)</f>
        <v>0</v>
      </c>
      <c r="BG146" s="244">
        <f>IF(N146="zákl. přenesená",J146,0)</f>
        <v>0</v>
      </c>
      <c r="BH146" s="244">
        <f>IF(N146="sníž. přenesená",J146,0)</f>
        <v>0</v>
      </c>
      <c r="BI146" s="244">
        <f>IF(N146="nulová",J146,0)</f>
        <v>0</v>
      </c>
      <c r="BJ146" s="14" t="s">
        <v>83</v>
      </c>
      <c r="BK146" s="244">
        <f>ROUND(I146*H146,2)</f>
        <v>0</v>
      </c>
      <c r="BL146" s="14" t="s">
        <v>135</v>
      </c>
      <c r="BM146" s="243" t="s">
        <v>165</v>
      </c>
    </row>
    <row r="147" s="2" customFormat="1">
      <c r="A147" s="35"/>
      <c r="B147" s="36"/>
      <c r="C147" s="37"/>
      <c r="D147" s="245" t="s">
        <v>152</v>
      </c>
      <c r="E147" s="37"/>
      <c r="F147" s="246" t="s">
        <v>166</v>
      </c>
      <c r="G147" s="37"/>
      <c r="H147" s="37"/>
      <c r="I147" s="198"/>
      <c r="J147" s="37"/>
      <c r="K147" s="37"/>
      <c r="L147" s="41"/>
      <c r="M147" s="247"/>
      <c r="N147" s="248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152</v>
      </c>
      <c r="AU147" s="14" t="s">
        <v>85</v>
      </c>
    </row>
    <row r="148" s="2" customFormat="1" ht="14.4" customHeight="1">
      <c r="A148" s="35"/>
      <c r="B148" s="36"/>
      <c r="C148" s="231" t="s">
        <v>167</v>
      </c>
      <c r="D148" s="231" t="s">
        <v>137</v>
      </c>
      <c r="E148" s="232" t="s">
        <v>168</v>
      </c>
      <c r="F148" s="233" t="s">
        <v>169</v>
      </c>
      <c r="G148" s="234" t="s">
        <v>170</v>
      </c>
      <c r="H148" s="235">
        <v>80</v>
      </c>
      <c r="I148" s="236"/>
      <c r="J148" s="237">
        <f>ROUND(I148*H148,2)</f>
        <v>0</v>
      </c>
      <c r="K148" s="238"/>
      <c r="L148" s="41"/>
      <c r="M148" s="239" t="s">
        <v>1</v>
      </c>
      <c r="N148" s="240" t="s">
        <v>40</v>
      </c>
      <c r="O148" s="88"/>
      <c r="P148" s="241">
        <f>O148*H148</f>
        <v>0</v>
      </c>
      <c r="Q148" s="241">
        <v>0</v>
      </c>
      <c r="R148" s="241">
        <f>Q148*H148</f>
        <v>0</v>
      </c>
      <c r="S148" s="241">
        <v>0</v>
      </c>
      <c r="T148" s="24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3" t="s">
        <v>135</v>
      </c>
      <c r="AT148" s="243" t="s">
        <v>137</v>
      </c>
      <c r="AU148" s="243" t="s">
        <v>85</v>
      </c>
      <c r="AY148" s="14" t="s">
        <v>134</v>
      </c>
      <c r="BE148" s="244">
        <f>IF(N148="základní",J148,0)</f>
        <v>0</v>
      </c>
      <c r="BF148" s="244">
        <f>IF(N148="snížená",J148,0)</f>
        <v>0</v>
      </c>
      <c r="BG148" s="244">
        <f>IF(N148="zákl. přenesená",J148,0)</f>
        <v>0</v>
      </c>
      <c r="BH148" s="244">
        <f>IF(N148="sníž. přenesená",J148,0)</f>
        <v>0</v>
      </c>
      <c r="BI148" s="244">
        <f>IF(N148="nulová",J148,0)</f>
        <v>0</v>
      </c>
      <c r="BJ148" s="14" t="s">
        <v>83</v>
      </c>
      <c r="BK148" s="244">
        <f>ROUND(I148*H148,2)</f>
        <v>0</v>
      </c>
      <c r="BL148" s="14" t="s">
        <v>135</v>
      </c>
      <c r="BM148" s="243" t="s">
        <v>171</v>
      </c>
    </row>
    <row r="149" s="2" customFormat="1">
      <c r="A149" s="35"/>
      <c r="B149" s="36"/>
      <c r="C149" s="37"/>
      <c r="D149" s="245" t="s">
        <v>152</v>
      </c>
      <c r="E149" s="37"/>
      <c r="F149" s="246" t="s">
        <v>166</v>
      </c>
      <c r="G149" s="37"/>
      <c r="H149" s="37"/>
      <c r="I149" s="198"/>
      <c r="J149" s="37"/>
      <c r="K149" s="37"/>
      <c r="L149" s="41"/>
      <c r="M149" s="247"/>
      <c r="N149" s="248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152</v>
      </c>
      <c r="AU149" s="14" t="s">
        <v>85</v>
      </c>
    </row>
    <row r="150" s="12" customFormat="1" ht="22.8" customHeight="1">
      <c r="A150" s="12"/>
      <c r="B150" s="215"/>
      <c r="C150" s="216"/>
      <c r="D150" s="217" t="s">
        <v>74</v>
      </c>
      <c r="E150" s="229" t="s">
        <v>172</v>
      </c>
      <c r="F150" s="229" t="s">
        <v>173</v>
      </c>
      <c r="G150" s="216"/>
      <c r="H150" s="216"/>
      <c r="I150" s="219"/>
      <c r="J150" s="230">
        <f>BK150</f>
        <v>0</v>
      </c>
      <c r="K150" s="216"/>
      <c r="L150" s="221"/>
      <c r="M150" s="222"/>
      <c r="N150" s="223"/>
      <c r="O150" s="223"/>
      <c r="P150" s="224">
        <f>SUM(P151:P152)</f>
        <v>0</v>
      </c>
      <c r="Q150" s="223"/>
      <c r="R150" s="224">
        <f>SUM(R151:R152)</f>
        <v>0</v>
      </c>
      <c r="S150" s="223"/>
      <c r="T150" s="225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6" t="s">
        <v>83</v>
      </c>
      <c r="AT150" s="227" t="s">
        <v>74</v>
      </c>
      <c r="AU150" s="227" t="s">
        <v>83</v>
      </c>
      <c r="AY150" s="226" t="s">
        <v>134</v>
      </c>
      <c r="BK150" s="228">
        <f>SUM(BK151:BK152)</f>
        <v>0</v>
      </c>
    </row>
    <row r="151" s="2" customFormat="1" ht="24.15" customHeight="1">
      <c r="A151" s="35"/>
      <c r="B151" s="36"/>
      <c r="C151" s="231" t="s">
        <v>174</v>
      </c>
      <c r="D151" s="231" t="s">
        <v>137</v>
      </c>
      <c r="E151" s="232" t="s">
        <v>175</v>
      </c>
      <c r="F151" s="233" t="s">
        <v>176</v>
      </c>
      <c r="G151" s="234" t="s">
        <v>177</v>
      </c>
      <c r="H151" s="235">
        <v>8.9580000000000002</v>
      </c>
      <c r="I151" s="236"/>
      <c r="J151" s="237">
        <f>ROUND(I151*H151,2)</f>
        <v>0</v>
      </c>
      <c r="K151" s="238"/>
      <c r="L151" s="41"/>
      <c r="M151" s="239" t="s">
        <v>1</v>
      </c>
      <c r="N151" s="240" t="s">
        <v>40</v>
      </c>
      <c r="O151" s="88"/>
      <c r="P151" s="241">
        <f>O151*H151</f>
        <v>0</v>
      </c>
      <c r="Q151" s="241">
        <v>0</v>
      </c>
      <c r="R151" s="241">
        <f>Q151*H151</f>
        <v>0</v>
      </c>
      <c r="S151" s="241">
        <v>0</v>
      </c>
      <c r="T151" s="24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3" t="s">
        <v>135</v>
      </c>
      <c r="AT151" s="243" t="s">
        <v>137</v>
      </c>
      <c r="AU151" s="243" t="s">
        <v>85</v>
      </c>
      <c r="AY151" s="14" t="s">
        <v>134</v>
      </c>
      <c r="BE151" s="244">
        <f>IF(N151="základní",J151,0)</f>
        <v>0</v>
      </c>
      <c r="BF151" s="244">
        <f>IF(N151="snížená",J151,0)</f>
        <v>0</v>
      </c>
      <c r="BG151" s="244">
        <f>IF(N151="zákl. přenesená",J151,0)</f>
        <v>0</v>
      </c>
      <c r="BH151" s="244">
        <f>IF(N151="sníž. přenesená",J151,0)</f>
        <v>0</v>
      </c>
      <c r="BI151" s="244">
        <f>IF(N151="nulová",J151,0)</f>
        <v>0</v>
      </c>
      <c r="BJ151" s="14" t="s">
        <v>83</v>
      </c>
      <c r="BK151" s="244">
        <f>ROUND(I151*H151,2)</f>
        <v>0</v>
      </c>
      <c r="BL151" s="14" t="s">
        <v>135</v>
      </c>
      <c r="BM151" s="243" t="s">
        <v>178</v>
      </c>
    </row>
    <row r="152" s="2" customFormat="1" ht="24.15" customHeight="1">
      <c r="A152" s="35"/>
      <c r="B152" s="36"/>
      <c r="C152" s="231" t="s">
        <v>154</v>
      </c>
      <c r="D152" s="231" t="s">
        <v>137</v>
      </c>
      <c r="E152" s="232" t="s">
        <v>179</v>
      </c>
      <c r="F152" s="233" t="s">
        <v>180</v>
      </c>
      <c r="G152" s="234" t="s">
        <v>177</v>
      </c>
      <c r="H152" s="235">
        <v>152.286</v>
      </c>
      <c r="I152" s="236"/>
      <c r="J152" s="237">
        <f>ROUND(I152*H152,2)</f>
        <v>0</v>
      </c>
      <c r="K152" s="238"/>
      <c r="L152" s="41"/>
      <c r="M152" s="239" t="s">
        <v>1</v>
      </c>
      <c r="N152" s="240" t="s">
        <v>40</v>
      </c>
      <c r="O152" s="88"/>
      <c r="P152" s="241">
        <f>O152*H152</f>
        <v>0</v>
      </c>
      <c r="Q152" s="241">
        <v>0</v>
      </c>
      <c r="R152" s="241">
        <f>Q152*H152</f>
        <v>0</v>
      </c>
      <c r="S152" s="241">
        <v>0</v>
      </c>
      <c r="T152" s="24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3" t="s">
        <v>135</v>
      </c>
      <c r="AT152" s="243" t="s">
        <v>137</v>
      </c>
      <c r="AU152" s="243" t="s">
        <v>85</v>
      </c>
      <c r="AY152" s="14" t="s">
        <v>134</v>
      </c>
      <c r="BE152" s="244">
        <f>IF(N152="základní",J152,0)</f>
        <v>0</v>
      </c>
      <c r="BF152" s="244">
        <f>IF(N152="snížená",J152,0)</f>
        <v>0</v>
      </c>
      <c r="BG152" s="244">
        <f>IF(N152="zákl. přenesená",J152,0)</f>
        <v>0</v>
      </c>
      <c r="BH152" s="244">
        <f>IF(N152="sníž. přenesená",J152,0)</f>
        <v>0</v>
      </c>
      <c r="BI152" s="244">
        <f>IF(N152="nulová",J152,0)</f>
        <v>0</v>
      </c>
      <c r="BJ152" s="14" t="s">
        <v>83</v>
      </c>
      <c r="BK152" s="244">
        <f>ROUND(I152*H152,2)</f>
        <v>0</v>
      </c>
      <c r="BL152" s="14" t="s">
        <v>135</v>
      </c>
      <c r="BM152" s="243" t="s">
        <v>181</v>
      </c>
    </row>
    <row r="153" s="12" customFormat="1" ht="25.92" customHeight="1">
      <c r="A153" s="12"/>
      <c r="B153" s="215"/>
      <c r="C153" s="216"/>
      <c r="D153" s="217" t="s">
        <v>74</v>
      </c>
      <c r="E153" s="218" t="s">
        <v>182</v>
      </c>
      <c r="F153" s="218" t="s">
        <v>183</v>
      </c>
      <c r="G153" s="216"/>
      <c r="H153" s="216"/>
      <c r="I153" s="219"/>
      <c r="J153" s="220">
        <f>BK153</f>
        <v>0</v>
      </c>
      <c r="K153" s="216"/>
      <c r="L153" s="221"/>
      <c r="M153" s="222"/>
      <c r="N153" s="223"/>
      <c r="O153" s="223"/>
      <c r="P153" s="224">
        <f>P154+P160+P166</f>
        <v>0</v>
      </c>
      <c r="Q153" s="223"/>
      <c r="R153" s="224">
        <f>R154+R160+R166</f>
        <v>0.37711600000000001</v>
      </c>
      <c r="S153" s="223"/>
      <c r="T153" s="225">
        <f>T154+T160+T166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6" t="s">
        <v>85</v>
      </c>
      <c r="AT153" s="227" t="s">
        <v>74</v>
      </c>
      <c r="AU153" s="227" t="s">
        <v>75</v>
      </c>
      <c r="AY153" s="226" t="s">
        <v>134</v>
      </c>
      <c r="BK153" s="228">
        <f>BK154+BK160+BK166</f>
        <v>0</v>
      </c>
    </row>
    <row r="154" s="12" customFormat="1" ht="22.8" customHeight="1">
      <c r="A154" s="12"/>
      <c r="B154" s="215"/>
      <c r="C154" s="216"/>
      <c r="D154" s="217" t="s">
        <v>74</v>
      </c>
      <c r="E154" s="229" t="s">
        <v>184</v>
      </c>
      <c r="F154" s="229" t="s">
        <v>185</v>
      </c>
      <c r="G154" s="216"/>
      <c r="H154" s="216"/>
      <c r="I154" s="219"/>
      <c r="J154" s="230">
        <f>BK154</f>
        <v>0</v>
      </c>
      <c r="K154" s="216"/>
      <c r="L154" s="221"/>
      <c r="M154" s="222"/>
      <c r="N154" s="223"/>
      <c r="O154" s="223"/>
      <c r="P154" s="224">
        <f>SUM(P155:P159)</f>
        <v>0</v>
      </c>
      <c r="Q154" s="223"/>
      <c r="R154" s="224">
        <f>SUM(R155:R159)</f>
        <v>0</v>
      </c>
      <c r="S154" s="223"/>
      <c r="T154" s="225">
        <f>SUM(T155:T159)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6" t="s">
        <v>85</v>
      </c>
      <c r="AT154" s="227" t="s">
        <v>74</v>
      </c>
      <c r="AU154" s="227" t="s">
        <v>83</v>
      </c>
      <c r="AY154" s="226" t="s">
        <v>134</v>
      </c>
      <c r="BK154" s="228">
        <f>SUM(BK155:BK159)</f>
        <v>0</v>
      </c>
    </row>
    <row r="155" s="2" customFormat="1" ht="14.4" customHeight="1">
      <c r="A155" s="35"/>
      <c r="B155" s="36"/>
      <c r="C155" s="231" t="s">
        <v>186</v>
      </c>
      <c r="D155" s="231" t="s">
        <v>137</v>
      </c>
      <c r="E155" s="232" t="s">
        <v>187</v>
      </c>
      <c r="F155" s="233" t="s">
        <v>188</v>
      </c>
      <c r="G155" s="234" t="s">
        <v>146</v>
      </c>
      <c r="H155" s="235">
        <v>137.40000000000001</v>
      </c>
      <c r="I155" s="236"/>
      <c r="J155" s="237">
        <f>ROUND(I155*H155,2)</f>
        <v>0</v>
      </c>
      <c r="K155" s="238"/>
      <c r="L155" s="41"/>
      <c r="M155" s="239" t="s">
        <v>1</v>
      </c>
      <c r="N155" s="240" t="s">
        <v>40</v>
      </c>
      <c r="O155" s="88"/>
      <c r="P155" s="241">
        <f>O155*H155</f>
        <v>0</v>
      </c>
      <c r="Q155" s="241">
        <v>0</v>
      </c>
      <c r="R155" s="241">
        <f>Q155*H155</f>
        <v>0</v>
      </c>
      <c r="S155" s="241">
        <v>0</v>
      </c>
      <c r="T155" s="24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3" t="s">
        <v>189</v>
      </c>
      <c r="AT155" s="243" t="s">
        <v>137</v>
      </c>
      <c r="AU155" s="243" t="s">
        <v>85</v>
      </c>
      <c r="AY155" s="14" t="s">
        <v>134</v>
      </c>
      <c r="BE155" s="244">
        <f>IF(N155="základní",J155,0)</f>
        <v>0</v>
      </c>
      <c r="BF155" s="244">
        <f>IF(N155="snížená",J155,0)</f>
        <v>0</v>
      </c>
      <c r="BG155" s="244">
        <f>IF(N155="zákl. přenesená",J155,0)</f>
        <v>0</v>
      </c>
      <c r="BH155" s="244">
        <f>IF(N155="sníž. přenesená",J155,0)</f>
        <v>0</v>
      </c>
      <c r="BI155" s="244">
        <f>IF(N155="nulová",J155,0)</f>
        <v>0</v>
      </c>
      <c r="BJ155" s="14" t="s">
        <v>83</v>
      </c>
      <c r="BK155" s="244">
        <f>ROUND(I155*H155,2)</f>
        <v>0</v>
      </c>
      <c r="BL155" s="14" t="s">
        <v>189</v>
      </c>
      <c r="BM155" s="243" t="s">
        <v>190</v>
      </c>
    </row>
    <row r="156" s="2" customFormat="1" ht="14.4" customHeight="1">
      <c r="A156" s="35"/>
      <c r="B156" s="36"/>
      <c r="C156" s="231" t="s">
        <v>191</v>
      </c>
      <c r="D156" s="231" t="s">
        <v>137</v>
      </c>
      <c r="E156" s="232" t="s">
        <v>192</v>
      </c>
      <c r="F156" s="233" t="s">
        <v>193</v>
      </c>
      <c r="G156" s="234" t="s">
        <v>146</v>
      </c>
      <c r="H156" s="235">
        <v>137.40000000000001</v>
      </c>
      <c r="I156" s="236"/>
      <c r="J156" s="237">
        <f>ROUND(I156*H156,2)</f>
        <v>0</v>
      </c>
      <c r="K156" s="238"/>
      <c r="L156" s="41"/>
      <c r="M156" s="239" t="s">
        <v>1</v>
      </c>
      <c r="N156" s="240" t="s">
        <v>40</v>
      </c>
      <c r="O156" s="88"/>
      <c r="P156" s="241">
        <f>O156*H156</f>
        <v>0</v>
      </c>
      <c r="Q156" s="241">
        <v>0</v>
      </c>
      <c r="R156" s="241">
        <f>Q156*H156</f>
        <v>0</v>
      </c>
      <c r="S156" s="241">
        <v>0</v>
      </c>
      <c r="T156" s="24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3" t="s">
        <v>189</v>
      </c>
      <c r="AT156" s="243" t="s">
        <v>137</v>
      </c>
      <c r="AU156" s="243" t="s">
        <v>85</v>
      </c>
      <c r="AY156" s="14" t="s">
        <v>134</v>
      </c>
      <c r="BE156" s="244">
        <f>IF(N156="základní",J156,0)</f>
        <v>0</v>
      </c>
      <c r="BF156" s="244">
        <f>IF(N156="snížená",J156,0)</f>
        <v>0</v>
      </c>
      <c r="BG156" s="244">
        <f>IF(N156="zákl. přenesená",J156,0)</f>
        <v>0</v>
      </c>
      <c r="BH156" s="244">
        <f>IF(N156="sníž. přenesená",J156,0)</f>
        <v>0</v>
      </c>
      <c r="BI156" s="244">
        <f>IF(N156="nulová",J156,0)</f>
        <v>0</v>
      </c>
      <c r="BJ156" s="14" t="s">
        <v>83</v>
      </c>
      <c r="BK156" s="244">
        <f>ROUND(I156*H156,2)</f>
        <v>0</v>
      </c>
      <c r="BL156" s="14" t="s">
        <v>189</v>
      </c>
      <c r="BM156" s="243" t="s">
        <v>194</v>
      </c>
    </row>
    <row r="157" s="2" customFormat="1" ht="24.15" customHeight="1">
      <c r="A157" s="35"/>
      <c r="B157" s="36"/>
      <c r="C157" s="249" t="s">
        <v>195</v>
      </c>
      <c r="D157" s="249" t="s">
        <v>196</v>
      </c>
      <c r="E157" s="250" t="s">
        <v>197</v>
      </c>
      <c r="F157" s="251" t="s">
        <v>198</v>
      </c>
      <c r="G157" s="252" t="s">
        <v>146</v>
      </c>
      <c r="H157" s="253">
        <v>41.219999999999999</v>
      </c>
      <c r="I157" s="254"/>
      <c r="J157" s="255">
        <f>ROUND(I157*H157,2)</f>
        <v>0</v>
      </c>
      <c r="K157" s="256"/>
      <c r="L157" s="257"/>
      <c r="M157" s="258" t="s">
        <v>1</v>
      </c>
      <c r="N157" s="259" t="s">
        <v>40</v>
      </c>
      <c r="O157" s="88"/>
      <c r="P157" s="241">
        <f>O157*H157</f>
        <v>0</v>
      </c>
      <c r="Q157" s="241">
        <v>0</v>
      </c>
      <c r="R157" s="241">
        <f>Q157*H157</f>
        <v>0</v>
      </c>
      <c r="S157" s="241">
        <v>0</v>
      </c>
      <c r="T157" s="24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3" t="s">
        <v>199</v>
      </c>
      <c r="AT157" s="243" t="s">
        <v>196</v>
      </c>
      <c r="AU157" s="243" t="s">
        <v>85</v>
      </c>
      <c r="AY157" s="14" t="s">
        <v>134</v>
      </c>
      <c r="BE157" s="244">
        <f>IF(N157="základní",J157,0)</f>
        <v>0</v>
      </c>
      <c r="BF157" s="244">
        <f>IF(N157="snížená",J157,0)</f>
        <v>0</v>
      </c>
      <c r="BG157" s="244">
        <f>IF(N157="zákl. přenesená",J157,0)</f>
        <v>0</v>
      </c>
      <c r="BH157" s="244">
        <f>IF(N157="sníž. přenesená",J157,0)</f>
        <v>0</v>
      </c>
      <c r="BI157" s="244">
        <f>IF(N157="nulová",J157,0)</f>
        <v>0</v>
      </c>
      <c r="BJ157" s="14" t="s">
        <v>83</v>
      </c>
      <c r="BK157" s="244">
        <f>ROUND(I157*H157,2)</f>
        <v>0</v>
      </c>
      <c r="BL157" s="14" t="s">
        <v>189</v>
      </c>
      <c r="BM157" s="243" t="s">
        <v>200</v>
      </c>
    </row>
    <row r="158" s="2" customFormat="1" ht="14.4" customHeight="1">
      <c r="A158" s="35"/>
      <c r="B158" s="36"/>
      <c r="C158" s="231" t="s">
        <v>201</v>
      </c>
      <c r="D158" s="231" t="s">
        <v>137</v>
      </c>
      <c r="E158" s="232" t="s">
        <v>202</v>
      </c>
      <c r="F158" s="233" t="s">
        <v>203</v>
      </c>
      <c r="G158" s="234" t="s">
        <v>146</v>
      </c>
      <c r="H158" s="235">
        <v>137.40000000000001</v>
      </c>
      <c r="I158" s="236"/>
      <c r="J158" s="237">
        <f>ROUND(I158*H158,2)</f>
        <v>0</v>
      </c>
      <c r="K158" s="238"/>
      <c r="L158" s="41"/>
      <c r="M158" s="239" t="s">
        <v>1</v>
      </c>
      <c r="N158" s="240" t="s">
        <v>40</v>
      </c>
      <c r="O158" s="88"/>
      <c r="P158" s="241">
        <f>O158*H158</f>
        <v>0</v>
      </c>
      <c r="Q158" s="241">
        <v>0</v>
      </c>
      <c r="R158" s="241">
        <f>Q158*H158</f>
        <v>0</v>
      </c>
      <c r="S158" s="241">
        <v>0</v>
      </c>
      <c r="T158" s="24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3" t="s">
        <v>189</v>
      </c>
      <c r="AT158" s="243" t="s">
        <v>137</v>
      </c>
      <c r="AU158" s="243" t="s">
        <v>85</v>
      </c>
      <c r="AY158" s="14" t="s">
        <v>134</v>
      </c>
      <c r="BE158" s="244">
        <f>IF(N158="základní",J158,0)</f>
        <v>0</v>
      </c>
      <c r="BF158" s="244">
        <f>IF(N158="snížená",J158,0)</f>
        <v>0</v>
      </c>
      <c r="BG158" s="244">
        <f>IF(N158="zákl. přenesená",J158,0)</f>
        <v>0</v>
      </c>
      <c r="BH158" s="244">
        <f>IF(N158="sníž. přenesená",J158,0)</f>
        <v>0</v>
      </c>
      <c r="BI158" s="244">
        <f>IF(N158="nulová",J158,0)</f>
        <v>0</v>
      </c>
      <c r="BJ158" s="14" t="s">
        <v>83</v>
      </c>
      <c r="BK158" s="244">
        <f>ROUND(I158*H158,2)</f>
        <v>0</v>
      </c>
      <c r="BL158" s="14" t="s">
        <v>189</v>
      </c>
      <c r="BM158" s="243" t="s">
        <v>204</v>
      </c>
    </row>
    <row r="159" s="2" customFormat="1" ht="24.15" customHeight="1">
      <c r="A159" s="35"/>
      <c r="B159" s="36"/>
      <c r="C159" s="231" t="s">
        <v>205</v>
      </c>
      <c r="D159" s="231" t="s">
        <v>137</v>
      </c>
      <c r="E159" s="232" t="s">
        <v>206</v>
      </c>
      <c r="F159" s="233" t="s">
        <v>207</v>
      </c>
      <c r="G159" s="234" t="s">
        <v>208</v>
      </c>
      <c r="H159" s="260"/>
      <c r="I159" s="236"/>
      <c r="J159" s="237">
        <f>ROUND(I159*H159,2)</f>
        <v>0</v>
      </c>
      <c r="K159" s="238"/>
      <c r="L159" s="41"/>
      <c r="M159" s="239" t="s">
        <v>1</v>
      </c>
      <c r="N159" s="240" t="s">
        <v>40</v>
      </c>
      <c r="O159" s="88"/>
      <c r="P159" s="241">
        <f>O159*H159</f>
        <v>0</v>
      </c>
      <c r="Q159" s="241">
        <v>0</v>
      </c>
      <c r="R159" s="241">
        <f>Q159*H159</f>
        <v>0</v>
      </c>
      <c r="S159" s="241">
        <v>0</v>
      </c>
      <c r="T159" s="24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3" t="s">
        <v>189</v>
      </c>
      <c r="AT159" s="243" t="s">
        <v>137</v>
      </c>
      <c r="AU159" s="243" t="s">
        <v>85</v>
      </c>
      <c r="AY159" s="14" t="s">
        <v>134</v>
      </c>
      <c r="BE159" s="244">
        <f>IF(N159="základní",J159,0)</f>
        <v>0</v>
      </c>
      <c r="BF159" s="244">
        <f>IF(N159="snížená",J159,0)</f>
        <v>0</v>
      </c>
      <c r="BG159" s="244">
        <f>IF(N159="zákl. přenesená",J159,0)</f>
        <v>0</v>
      </c>
      <c r="BH159" s="244">
        <f>IF(N159="sníž. přenesená",J159,0)</f>
        <v>0</v>
      </c>
      <c r="BI159" s="244">
        <f>IF(N159="nulová",J159,0)</f>
        <v>0</v>
      </c>
      <c r="BJ159" s="14" t="s">
        <v>83</v>
      </c>
      <c r="BK159" s="244">
        <f>ROUND(I159*H159,2)</f>
        <v>0</v>
      </c>
      <c r="BL159" s="14" t="s">
        <v>189</v>
      </c>
      <c r="BM159" s="243" t="s">
        <v>209</v>
      </c>
    </row>
    <row r="160" s="12" customFormat="1" ht="22.8" customHeight="1">
      <c r="A160" s="12"/>
      <c r="B160" s="215"/>
      <c r="C160" s="216"/>
      <c r="D160" s="217" t="s">
        <v>74</v>
      </c>
      <c r="E160" s="229" t="s">
        <v>210</v>
      </c>
      <c r="F160" s="229" t="s">
        <v>211</v>
      </c>
      <c r="G160" s="216"/>
      <c r="H160" s="216"/>
      <c r="I160" s="219"/>
      <c r="J160" s="230">
        <f>BK160</f>
        <v>0</v>
      </c>
      <c r="K160" s="216"/>
      <c r="L160" s="221"/>
      <c r="M160" s="222"/>
      <c r="N160" s="223"/>
      <c r="O160" s="223"/>
      <c r="P160" s="224">
        <f>SUM(P161:P165)</f>
        <v>0</v>
      </c>
      <c r="Q160" s="223"/>
      <c r="R160" s="224">
        <f>SUM(R161:R165)</f>
        <v>0</v>
      </c>
      <c r="S160" s="223"/>
      <c r="T160" s="225">
        <f>SUM(T161:T165)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6" t="s">
        <v>85</v>
      </c>
      <c r="AT160" s="227" t="s">
        <v>74</v>
      </c>
      <c r="AU160" s="227" t="s">
        <v>83</v>
      </c>
      <c r="AY160" s="226" t="s">
        <v>134</v>
      </c>
      <c r="BK160" s="228">
        <f>SUM(BK161:BK165)</f>
        <v>0</v>
      </c>
    </row>
    <row r="161" s="2" customFormat="1" ht="24.15" customHeight="1">
      <c r="A161" s="35"/>
      <c r="B161" s="36"/>
      <c r="C161" s="231" t="s">
        <v>8</v>
      </c>
      <c r="D161" s="231" t="s">
        <v>137</v>
      </c>
      <c r="E161" s="232" t="s">
        <v>212</v>
      </c>
      <c r="F161" s="233" t="s">
        <v>213</v>
      </c>
      <c r="G161" s="234" t="s">
        <v>146</v>
      </c>
      <c r="H161" s="235">
        <v>1300.4000000000001</v>
      </c>
      <c r="I161" s="236"/>
      <c r="J161" s="237">
        <f>ROUND(I161*H161,2)</f>
        <v>0</v>
      </c>
      <c r="K161" s="238"/>
      <c r="L161" s="41"/>
      <c r="M161" s="239" t="s">
        <v>1</v>
      </c>
      <c r="N161" s="240" t="s">
        <v>40</v>
      </c>
      <c r="O161" s="88"/>
      <c r="P161" s="241">
        <f>O161*H161</f>
        <v>0</v>
      </c>
      <c r="Q161" s="241">
        <v>0</v>
      </c>
      <c r="R161" s="241">
        <f>Q161*H161</f>
        <v>0</v>
      </c>
      <c r="S161" s="241">
        <v>0</v>
      </c>
      <c r="T161" s="24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3" t="s">
        <v>189</v>
      </c>
      <c r="AT161" s="243" t="s">
        <v>137</v>
      </c>
      <c r="AU161" s="243" t="s">
        <v>85</v>
      </c>
      <c r="AY161" s="14" t="s">
        <v>134</v>
      </c>
      <c r="BE161" s="244">
        <f>IF(N161="základní",J161,0)</f>
        <v>0</v>
      </c>
      <c r="BF161" s="244">
        <f>IF(N161="snížená",J161,0)</f>
        <v>0</v>
      </c>
      <c r="BG161" s="244">
        <f>IF(N161="zákl. přenesená",J161,0)</f>
        <v>0</v>
      </c>
      <c r="BH161" s="244">
        <f>IF(N161="sníž. přenesená",J161,0)</f>
        <v>0</v>
      </c>
      <c r="BI161" s="244">
        <f>IF(N161="nulová",J161,0)</f>
        <v>0</v>
      </c>
      <c r="BJ161" s="14" t="s">
        <v>83</v>
      </c>
      <c r="BK161" s="244">
        <f>ROUND(I161*H161,2)</f>
        <v>0</v>
      </c>
      <c r="BL161" s="14" t="s">
        <v>189</v>
      </c>
      <c r="BM161" s="243" t="s">
        <v>214</v>
      </c>
    </row>
    <row r="162" s="2" customFormat="1" ht="24.15" customHeight="1">
      <c r="A162" s="35"/>
      <c r="B162" s="36"/>
      <c r="C162" s="231" t="s">
        <v>189</v>
      </c>
      <c r="D162" s="231" t="s">
        <v>137</v>
      </c>
      <c r="E162" s="232" t="s">
        <v>215</v>
      </c>
      <c r="F162" s="233" t="s">
        <v>216</v>
      </c>
      <c r="G162" s="234" t="s">
        <v>146</v>
      </c>
      <c r="H162" s="235">
        <v>1300.4000000000001</v>
      </c>
      <c r="I162" s="236"/>
      <c r="J162" s="237">
        <f>ROUND(I162*H162,2)</f>
        <v>0</v>
      </c>
      <c r="K162" s="238"/>
      <c r="L162" s="41"/>
      <c r="M162" s="239" t="s">
        <v>1</v>
      </c>
      <c r="N162" s="240" t="s">
        <v>40</v>
      </c>
      <c r="O162" s="88"/>
      <c r="P162" s="241">
        <f>O162*H162</f>
        <v>0</v>
      </c>
      <c r="Q162" s="241">
        <v>0</v>
      </c>
      <c r="R162" s="241">
        <f>Q162*H162</f>
        <v>0</v>
      </c>
      <c r="S162" s="241">
        <v>0</v>
      </c>
      <c r="T162" s="24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3" t="s">
        <v>189</v>
      </c>
      <c r="AT162" s="243" t="s">
        <v>137</v>
      </c>
      <c r="AU162" s="243" t="s">
        <v>85</v>
      </c>
      <c r="AY162" s="14" t="s">
        <v>134</v>
      </c>
      <c r="BE162" s="244">
        <f>IF(N162="základní",J162,0)</f>
        <v>0</v>
      </c>
      <c r="BF162" s="244">
        <f>IF(N162="snížená",J162,0)</f>
        <v>0</v>
      </c>
      <c r="BG162" s="244">
        <f>IF(N162="zákl. přenesená",J162,0)</f>
        <v>0</v>
      </c>
      <c r="BH162" s="244">
        <f>IF(N162="sníž. přenesená",J162,0)</f>
        <v>0</v>
      </c>
      <c r="BI162" s="244">
        <f>IF(N162="nulová",J162,0)</f>
        <v>0</v>
      </c>
      <c r="BJ162" s="14" t="s">
        <v>83</v>
      </c>
      <c r="BK162" s="244">
        <f>ROUND(I162*H162,2)</f>
        <v>0</v>
      </c>
      <c r="BL162" s="14" t="s">
        <v>189</v>
      </c>
      <c r="BM162" s="243" t="s">
        <v>217</v>
      </c>
    </row>
    <row r="163" s="2" customFormat="1" ht="24.15" customHeight="1">
      <c r="A163" s="35"/>
      <c r="B163" s="36"/>
      <c r="C163" s="249" t="s">
        <v>218</v>
      </c>
      <c r="D163" s="249" t="s">
        <v>196</v>
      </c>
      <c r="E163" s="250" t="s">
        <v>219</v>
      </c>
      <c r="F163" s="251" t="s">
        <v>220</v>
      </c>
      <c r="G163" s="252" t="s">
        <v>221</v>
      </c>
      <c r="H163" s="253">
        <v>390.12</v>
      </c>
      <c r="I163" s="254"/>
      <c r="J163" s="255">
        <f>ROUND(I163*H163,2)</f>
        <v>0</v>
      </c>
      <c r="K163" s="256"/>
      <c r="L163" s="257"/>
      <c r="M163" s="258" t="s">
        <v>1</v>
      </c>
      <c r="N163" s="259" t="s">
        <v>40</v>
      </c>
      <c r="O163" s="88"/>
      <c r="P163" s="241">
        <f>O163*H163</f>
        <v>0</v>
      </c>
      <c r="Q163" s="241">
        <v>0</v>
      </c>
      <c r="R163" s="241">
        <f>Q163*H163</f>
        <v>0</v>
      </c>
      <c r="S163" s="241">
        <v>0</v>
      </c>
      <c r="T163" s="24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3" t="s">
        <v>199</v>
      </c>
      <c r="AT163" s="243" t="s">
        <v>196</v>
      </c>
      <c r="AU163" s="243" t="s">
        <v>85</v>
      </c>
      <c r="AY163" s="14" t="s">
        <v>134</v>
      </c>
      <c r="BE163" s="244">
        <f>IF(N163="základní",J163,0)</f>
        <v>0</v>
      </c>
      <c r="BF163" s="244">
        <f>IF(N163="snížená",J163,0)</f>
        <v>0</v>
      </c>
      <c r="BG163" s="244">
        <f>IF(N163="zákl. přenesená",J163,0)</f>
        <v>0</v>
      </c>
      <c r="BH163" s="244">
        <f>IF(N163="sníž. přenesená",J163,0)</f>
        <v>0</v>
      </c>
      <c r="BI163" s="244">
        <f>IF(N163="nulová",J163,0)</f>
        <v>0</v>
      </c>
      <c r="BJ163" s="14" t="s">
        <v>83</v>
      </c>
      <c r="BK163" s="244">
        <f>ROUND(I163*H163,2)</f>
        <v>0</v>
      </c>
      <c r="BL163" s="14" t="s">
        <v>189</v>
      </c>
      <c r="BM163" s="243" t="s">
        <v>222</v>
      </c>
    </row>
    <row r="164" s="2" customFormat="1" ht="14.4" customHeight="1">
      <c r="A164" s="35"/>
      <c r="B164" s="36"/>
      <c r="C164" s="231" t="s">
        <v>223</v>
      </c>
      <c r="D164" s="231" t="s">
        <v>137</v>
      </c>
      <c r="E164" s="232" t="s">
        <v>224</v>
      </c>
      <c r="F164" s="233" t="s">
        <v>225</v>
      </c>
      <c r="G164" s="234" t="s">
        <v>146</v>
      </c>
      <c r="H164" s="235">
        <v>1300.4000000000001</v>
      </c>
      <c r="I164" s="236"/>
      <c r="J164" s="237">
        <f>ROUND(I164*H164,2)</f>
        <v>0</v>
      </c>
      <c r="K164" s="238"/>
      <c r="L164" s="41"/>
      <c r="M164" s="239" t="s">
        <v>1</v>
      </c>
      <c r="N164" s="240" t="s">
        <v>40</v>
      </c>
      <c r="O164" s="88"/>
      <c r="P164" s="241">
        <f>O164*H164</f>
        <v>0</v>
      </c>
      <c r="Q164" s="241">
        <v>0</v>
      </c>
      <c r="R164" s="241">
        <f>Q164*H164</f>
        <v>0</v>
      </c>
      <c r="S164" s="241">
        <v>0</v>
      </c>
      <c r="T164" s="24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3" t="s">
        <v>189</v>
      </c>
      <c r="AT164" s="243" t="s">
        <v>137</v>
      </c>
      <c r="AU164" s="243" t="s">
        <v>85</v>
      </c>
      <c r="AY164" s="14" t="s">
        <v>134</v>
      </c>
      <c r="BE164" s="244">
        <f>IF(N164="základní",J164,0)</f>
        <v>0</v>
      </c>
      <c r="BF164" s="244">
        <f>IF(N164="snížená",J164,0)</f>
        <v>0</v>
      </c>
      <c r="BG164" s="244">
        <f>IF(N164="zákl. přenesená",J164,0)</f>
        <v>0</v>
      </c>
      <c r="BH164" s="244">
        <f>IF(N164="sníž. přenesená",J164,0)</f>
        <v>0</v>
      </c>
      <c r="BI164" s="244">
        <f>IF(N164="nulová",J164,0)</f>
        <v>0</v>
      </c>
      <c r="BJ164" s="14" t="s">
        <v>83</v>
      </c>
      <c r="BK164" s="244">
        <f>ROUND(I164*H164,2)</f>
        <v>0</v>
      </c>
      <c r="BL164" s="14" t="s">
        <v>189</v>
      </c>
      <c r="BM164" s="243" t="s">
        <v>226</v>
      </c>
    </row>
    <row r="165" s="2" customFormat="1" ht="24.15" customHeight="1">
      <c r="A165" s="35"/>
      <c r="B165" s="36"/>
      <c r="C165" s="231" t="s">
        <v>227</v>
      </c>
      <c r="D165" s="231" t="s">
        <v>137</v>
      </c>
      <c r="E165" s="232" t="s">
        <v>228</v>
      </c>
      <c r="F165" s="233" t="s">
        <v>229</v>
      </c>
      <c r="G165" s="234" t="s">
        <v>208</v>
      </c>
      <c r="H165" s="260"/>
      <c r="I165" s="236"/>
      <c r="J165" s="237">
        <f>ROUND(I165*H165,2)</f>
        <v>0</v>
      </c>
      <c r="K165" s="238"/>
      <c r="L165" s="41"/>
      <c r="M165" s="239" t="s">
        <v>1</v>
      </c>
      <c r="N165" s="240" t="s">
        <v>40</v>
      </c>
      <c r="O165" s="88"/>
      <c r="P165" s="241">
        <f>O165*H165</f>
        <v>0</v>
      </c>
      <c r="Q165" s="241">
        <v>0</v>
      </c>
      <c r="R165" s="241">
        <f>Q165*H165</f>
        <v>0</v>
      </c>
      <c r="S165" s="241">
        <v>0</v>
      </c>
      <c r="T165" s="24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3" t="s">
        <v>189</v>
      </c>
      <c r="AT165" s="243" t="s">
        <v>137</v>
      </c>
      <c r="AU165" s="243" t="s">
        <v>85</v>
      </c>
      <c r="AY165" s="14" t="s">
        <v>134</v>
      </c>
      <c r="BE165" s="244">
        <f>IF(N165="základní",J165,0)</f>
        <v>0</v>
      </c>
      <c r="BF165" s="244">
        <f>IF(N165="snížená",J165,0)</f>
        <v>0</v>
      </c>
      <c r="BG165" s="244">
        <f>IF(N165="zákl. přenesená",J165,0)</f>
        <v>0</v>
      </c>
      <c r="BH165" s="244">
        <f>IF(N165="sníž. přenesená",J165,0)</f>
        <v>0</v>
      </c>
      <c r="BI165" s="244">
        <f>IF(N165="nulová",J165,0)</f>
        <v>0</v>
      </c>
      <c r="BJ165" s="14" t="s">
        <v>83</v>
      </c>
      <c r="BK165" s="244">
        <f>ROUND(I165*H165,2)</f>
        <v>0</v>
      </c>
      <c r="BL165" s="14" t="s">
        <v>189</v>
      </c>
      <c r="BM165" s="243" t="s">
        <v>230</v>
      </c>
    </row>
    <row r="166" s="12" customFormat="1" ht="22.8" customHeight="1">
      <c r="A166" s="12"/>
      <c r="B166" s="215"/>
      <c r="C166" s="216"/>
      <c r="D166" s="217" t="s">
        <v>74</v>
      </c>
      <c r="E166" s="229" t="s">
        <v>231</v>
      </c>
      <c r="F166" s="229" t="s">
        <v>232</v>
      </c>
      <c r="G166" s="216"/>
      <c r="H166" s="216"/>
      <c r="I166" s="219"/>
      <c r="J166" s="230">
        <f>BK166</f>
        <v>0</v>
      </c>
      <c r="K166" s="216"/>
      <c r="L166" s="221"/>
      <c r="M166" s="222"/>
      <c r="N166" s="223"/>
      <c r="O166" s="223"/>
      <c r="P166" s="224">
        <f>SUM(P167:P168)</f>
        <v>0</v>
      </c>
      <c r="Q166" s="223"/>
      <c r="R166" s="224">
        <f>SUM(R167:R168)</f>
        <v>0.37711600000000001</v>
      </c>
      <c r="S166" s="223"/>
      <c r="T166" s="225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6" t="s">
        <v>85</v>
      </c>
      <c r="AT166" s="227" t="s">
        <v>74</v>
      </c>
      <c r="AU166" s="227" t="s">
        <v>83</v>
      </c>
      <c r="AY166" s="226" t="s">
        <v>134</v>
      </c>
      <c r="BK166" s="228">
        <f>SUM(BK167:BK168)</f>
        <v>0</v>
      </c>
    </row>
    <row r="167" s="2" customFormat="1" ht="14.4" customHeight="1">
      <c r="A167" s="35"/>
      <c r="B167" s="36"/>
      <c r="C167" s="231" t="s">
        <v>233</v>
      </c>
      <c r="D167" s="231" t="s">
        <v>137</v>
      </c>
      <c r="E167" s="232" t="s">
        <v>234</v>
      </c>
      <c r="F167" s="233" t="s">
        <v>235</v>
      </c>
      <c r="G167" s="234" t="s">
        <v>146</v>
      </c>
      <c r="H167" s="235">
        <v>1300</v>
      </c>
      <c r="I167" s="236"/>
      <c r="J167" s="237">
        <f>ROUND(I167*H167,2)</f>
        <v>0</v>
      </c>
      <c r="K167" s="238"/>
      <c r="L167" s="41"/>
      <c r="M167" s="239" t="s">
        <v>1</v>
      </c>
      <c r="N167" s="240" t="s">
        <v>40</v>
      </c>
      <c r="O167" s="88"/>
      <c r="P167" s="241">
        <f>O167*H167</f>
        <v>0</v>
      </c>
      <c r="Q167" s="241">
        <v>0</v>
      </c>
      <c r="R167" s="241">
        <f>Q167*H167</f>
        <v>0</v>
      </c>
      <c r="S167" s="241">
        <v>0</v>
      </c>
      <c r="T167" s="24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3" t="s">
        <v>189</v>
      </c>
      <c r="AT167" s="243" t="s">
        <v>137</v>
      </c>
      <c r="AU167" s="243" t="s">
        <v>85</v>
      </c>
      <c r="AY167" s="14" t="s">
        <v>134</v>
      </c>
      <c r="BE167" s="244">
        <f>IF(N167="základní",J167,0)</f>
        <v>0</v>
      </c>
      <c r="BF167" s="244">
        <f>IF(N167="snížená",J167,0)</f>
        <v>0</v>
      </c>
      <c r="BG167" s="244">
        <f>IF(N167="zákl. přenesená",J167,0)</f>
        <v>0</v>
      </c>
      <c r="BH167" s="244">
        <f>IF(N167="sníž. přenesená",J167,0)</f>
        <v>0</v>
      </c>
      <c r="BI167" s="244">
        <f>IF(N167="nulová",J167,0)</f>
        <v>0</v>
      </c>
      <c r="BJ167" s="14" t="s">
        <v>83</v>
      </c>
      <c r="BK167" s="244">
        <f>ROUND(I167*H167,2)</f>
        <v>0</v>
      </c>
      <c r="BL167" s="14" t="s">
        <v>189</v>
      </c>
      <c r="BM167" s="243" t="s">
        <v>236</v>
      </c>
    </row>
    <row r="168" s="2" customFormat="1" ht="14.4" customHeight="1">
      <c r="A168" s="35"/>
      <c r="B168" s="36"/>
      <c r="C168" s="231" t="s">
        <v>7</v>
      </c>
      <c r="D168" s="231" t="s">
        <v>137</v>
      </c>
      <c r="E168" s="232" t="s">
        <v>237</v>
      </c>
      <c r="F168" s="233" t="s">
        <v>238</v>
      </c>
      <c r="G168" s="234" t="s">
        <v>146</v>
      </c>
      <c r="H168" s="235">
        <v>1300.4000000000001</v>
      </c>
      <c r="I168" s="236"/>
      <c r="J168" s="237">
        <f>ROUND(I168*H168,2)</f>
        <v>0</v>
      </c>
      <c r="K168" s="238"/>
      <c r="L168" s="41"/>
      <c r="M168" s="261" t="s">
        <v>1</v>
      </c>
      <c r="N168" s="262" t="s">
        <v>40</v>
      </c>
      <c r="O168" s="263"/>
      <c r="P168" s="264">
        <f>O168*H168</f>
        <v>0</v>
      </c>
      <c r="Q168" s="264">
        <v>0.00029</v>
      </c>
      <c r="R168" s="264">
        <f>Q168*H168</f>
        <v>0.37711600000000001</v>
      </c>
      <c r="S168" s="264">
        <v>0</v>
      </c>
      <c r="T168" s="26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3" t="s">
        <v>189</v>
      </c>
      <c r="AT168" s="243" t="s">
        <v>137</v>
      </c>
      <c r="AU168" s="243" t="s">
        <v>85</v>
      </c>
      <c r="AY168" s="14" t="s">
        <v>134</v>
      </c>
      <c r="BE168" s="244">
        <f>IF(N168="základní",J168,0)</f>
        <v>0</v>
      </c>
      <c r="BF168" s="244">
        <f>IF(N168="snížená",J168,0)</f>
        <v>0</v>
      </c>
      <c r="BG168" s="244">
        <f>IF(N168="zákl. přenesená",J168,0)</f>
        <v>0</v>
      </c>
      <c r="BH168" s="244">
        <f>IF(N168="sníž. přenesená",J168,0)</f>
        <v>0</v>
      </c>
      <c r="BI168" s="244">
        <f>IF(N168="nulová",J168,0)</f>
        <v>0</v>
      </c>
      <c r="BJ168" s="14" t="s">
        <v>83</v>
      </c>
      <c r="BK168" s="244">
        <f>ROUND(I168*H168,2)</f>
        <v>0</v>
      </c>
      <c r="BL168" s="14" t="s">
        <v>189</v>
      </c>
      <c r="BM168" s="243" t="s">
        <v>239</v>
      </c>
    </row>
    <row r="169" s="2" customFormat="1" ht="6.96" customHeight="1">
      <c r="A169" s="35"/>
      <c r="B169" s="63"/>
      <c r="C169" s="64"/>
      <c r="D169" s="64"/>
      <c r="E169" s="64"/>
      <c r="F169" s="64"/>
      <c r="G169" s="64"/>
      <c r="H169" s="64"/>
      <c r="I169" s="64"/>
      <c r="J169" s="64"/>
      <c r="K169" s="64"/>
      <c r="L169" s="41"/>
      <c r="M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</row>
  </sheetData>
  <sheetProtection sheet="1" autoFilter="0" formatColumns="0" formatRows="0" objects="1" scenarios="1" spinCount="100000" saltValue="L4iajSkNh+AuVkq8TuGkdvu4hD3h0d+ow9jJAXAxaA6cjW66BzBV1v9F/v/O2SATYHXiNw564LxSWvRsUv8oPQ==" hashValue="eUktMnkeR+6iGlL9cNYnM9R29Hiq2X+BmDpF04+uS7DB/SKjICGo0nEmDSRxruMk4WiTBxad2bBrq/6FGjkQYA==" algorithmName="SHA-512" password="CC35"/>
  <autoFilter ref="C134:K168"/>
  <mergeCells count="14">
    <mergeCell ref="E7:H7"/>
    <mergeCell ref="E9:H9"/>
    <mergeCell ref="E18:H18"/>
    <mergeCell ref="E27:H27"/>
    <mergeCell ref="E85:H85"/>
    <mergeCell ref="E87:H87"/>
    <mergeCell ref="D109:F109"/>
    <mergeCell ref="D110:F110"/>
    <mergeCell ref="D111:F111"/>
    <mergeCell ref="D112:F112"/>
    <mergeCell ref="D113:F11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85</v>
      </c>
    </row>
    <row r="4" s="1" customFormat="1" ht="24.96" customHeight="1">
      <c r="B4" s="17"/>
      <c r="D4" s="135" t="s">
        <v>89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Stavební úpravy s aktualizací PBŘ - elektronické komunikace EPS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240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92</v>
      </c>
      <c r="G12" s="35"/>
      <c r="H12" s="35"/>
      <c r="I12" s="137" t="s">
        <v>22</v>
      </c>
      <c r="J12" s="141" t="str">
        <f>'Rekapitulace stavby'!AN8</f>
        <v>20. 11. 2020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Osmá správa majetku a služeb, a.s.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>KFJ s.r.o.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>KFJ s.r.o.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140" t="s">
        <v>93</v>
      </c>
      <c r="E30" s="35"/>
      <c r="F30" s="35"/>
      <c r="G30" s="35"/>
      <c r="H30" s="35"/>
      <c r="I30" s="35"/>
      <c r="J30" s="147">
        <f>J96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8" t="s">
        <v>94</v>
      </c>
      <c r="E31" s="35"/>
      <c r="F31" s="35"/>
      <c r="G31" s="35"/>
      <c r="H31" s="35"/>
      <c r="I31" s="35"/>
      <c r="J31" s="147">
        <f>J100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35</v>
      </c>
      <c r="E32" s="35"/>
      <c r="F32" s="35"/>
      <c r="G32" s="35"/>
      <c r="H32" s="35"/>
      <c r="I32" s="35"/>
      <c r="J32" s="150">
        <f>ROUND(J30 + J31,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6"/>
      <c r="E33" s="146"/>
      <c r="F33" s="146"/>
      <c r="G33" s="146"/>
      <c r="H33" s="146"/>
      <c r="I33" s="146"/>
      <c r="J33" s="146"/>
      <c r="K33" s="146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37</v>
      </c>
      <c r="G34" s="35"/>
      <c r="H34" s="35"/>
      <c r="I34" s="151" t="s">
        <v>36</v>
      </c>
      <c r="J34" s="151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39</v>
      </c>
      <c r="E35" s="137" t="s">
        <v>40</v>
      </c>
      <c r="F35" s="153">
        <f>ROUND((SUM(BE100:BE107) + SUM(BE127:BE190)),  2)</f>
        <v>0</v>
      </c>
      <c r="G35" s="35"/>
      <c r="H35" s="35"/>
      <c r="I35" s="154">
        <v>0.20999999999999999</v>
      </c>
      <c r="J35" s="153">
        <f>ROUND(((SUM(BE100:BE107) + SUM(BE127:BE190))*I35),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7" t="s">
        <v>41</v>
      </c>
      <c r="F36" s="153">
        <f>ROUND((SUM(BF100:BF107) + SUM(BF127:BF190)),  2)</f>
        <v>0</v>
      </c>
      <c r="G36" s="35"/>
      <c r="H36" s="35"/>
      <c r="I36" s="154">
        <v>0.14999999999999999</v>
      </c>
      <c r="J36" s="153">
        <f>ROUND(((SUM(BF100:BF107) + SUM(BF127:BF190))*I36),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3">
        <f>ROUND((SUM(BG100:BG107) + SUM(BG127:BG190)),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7" t="s">
        <v>43</v>
      </c>
      <c r="F38" s="153">
        <f>ROUND((SUM(BH100:BH107) + SUM(BH127:BH190)),  2)</f>
        <v>0</v>
      </c>
      <c r="G38" s="35"/>
      <c r="H38" s="35"/>
      <c r="I38" s="154">
        <v>0.14999999999999999</v>
      </c>
      <c r="J38" s="153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7" t="s">
        <v>44</v>
      </c>
      <c r="F39" s="153">
        <f>ROUND((SUM(BI100:BI107) + SUM(BI127:BI190)),  2)</f>
        <v>0</v>
      </c>
      <c r="G39" s="35"/>
      <c r="H39" s="35"/>
      <c r="I39" s="154">
        <v>0</v>
      </c>
      <c r="J39" s="153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45</v>
      </c>
      <c r="E41" s="157"/>
      <c r="F41" s="157"/>
      <c r="G41" s="158" t="s">
        <v>46</v>
      </c>
      <c r="H41" s="159" t="s">
        <v>47</v>
      </c>
      <c r="I41" s="157"/>
      <c r="J41" s="160">
        <f>SUM(J32:J39)</f>
        <v>0</v>
      </c>
      <c r="K41" s="161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2" t="s">
        <v>48</v>
      </c>
      <c r="E50" s="163"/>
      <c r="F50" s="163"/>
      <c r="G50" s="162" t="s">
        <v>49</v>
      </c>
      <c r="H50" s="163"/>
      <c r="I50" s="163"/>
      <c r="J50" s="163"/>
      <c r="K50" s="163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4" t="s">
        <v>50</v>
      </c>
      <c r="E61" s="165"/>
      <c r="F61" s="166" t="s">
        <v>51</v>
      </c>
      <c r="G61" s="164" t="s">
        <v>50</v>
      </c>
      <c r="H61" s="165"/>
      <c r="I61" s="165"/>
      <c r="J61" s="167" t="s">
        <v>51</v>
      </c>
      <c r="K61" s="165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2" t="s">
        <v>52</v>
      </c>
      <c r="E65" s="168"/>
      <c r="F65" s="168"/>
      <c r="G65" s="162" t="s">
        <v>53</v>
      </c>
      <c r="H65" s="168"/>
      <c r="I65" s="168"/>
      <c r="J65" s="168"/>
      <c r="K65" s="168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4" t="s">
        <v>50</v>
      </c>
      <c r="E76" s="165"/>
      <c r="F76" s="166" t="s">
        <v>51</v>
      </c>
      <c r="G76" s="164" t="s">
        <v>50</v>
      </c>
      <c r="H76" s="165"/>
      <c r="I76" s="165"/>
      <c r="J76" s="167" t="s">
        <v>51</v>
      </c>
      <c r="K76" s="165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95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3" t="str">
        <f>E7</f>
        <v>Stavební úpravy s aktualizací PBŘ - elektronické komunikace EPS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02 - Elektronické komunikace - EPS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20. 11. 2020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Osmá správa majetku a služeb, a.s. </v>
      </c>
      <c r="G91" s="37"/>
      <c r="H91" s="37"/>
      <c r="I91" s="29" t="s">
        <v>30</v>
      </c>
      <c r="J91" s="33" t="str">
        <f>E21</f>
        <v>KFJ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KFJ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4" t="s">
        <v>96</v>
      </c>
      <c r="D94" s="175"/>
      <c r="E94" s="175"/>
      <c r="F94" s="175"/>
      <c r="G94" s="175"/>
      <c r="H94" s="175"/>
      <c r="I94" s="175"/>
      <c r="J94" s="176" t="s">
        <v>97</v>
      </c>
      <c r="K94" s="175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7" t="s">
        <v>98</v>
      </c>
      <c r="D96" s="37"/>
      <c r="E96" s="37"/>
      <c r="F96" s="37"/>
      <c r="G96" s="37"/>
      <c r="H96" s="37"/>
      <c r="I96" s="37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99</v>
      </c>
    </row>
    <row r="97" s="9" customFormat="1" ht="24.96" customHeight="1">
      <c r="A97" s="9"/>
      <c r="B97" s="178"/>
      <c r="C97" s="179"/>
      <c r="D97" s="180" t="s">
        <v>241</v>
      </c>
      <c r="E97" s="181"/>
      <c r="F97" s="181"/>
      <c r="G97" s="181"/>
      <c r="H97" s="181"/>
      <c r="I97" s="181"/>
      <c r="J97" s="182">
        <f>J128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29.28" customHeight="1">
      <c r="A100" s="35"/>
      <c r="B100" s="36"/>
      <c r="C100" s="177" t="s">
        <v>109</v>
      </c>
      <c r="D100" s="37"/>
      <c r="E100" s="37"/>
      <c r="F100" s="37"/>
      <c r="G100" s="37"/>
      <c r="H100" s="37"/>
      <c r="I100" s="37"/>
      <c r="J100" s="190">
        <f>ROUND(J101 + J102 + J103 + J104 + J105 + J106,2)</f>
        <v>0</v>
      </c>
      <c r="K100" s="37"/>
      <c r="L100" s="60"/>
      <c r="N100" s="191" t="s">
        <v>39</v>
      </c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18" customHeight="1">
      <c r="A101" s="35"/>
      <c r="B101" s="36"/>
      <c r="C101" s="37"/>
      <c r="D101" s="192" t="s">
        <v>110</v>
      </c>
      <c r="E101" s="193"/>
      <c r="F101" s="193"/>
      <c r="G101" s="37"/>
      <c r="H101" s="37"/>
      <c r="I101" s="37"/>
      <c r="J101" s="194">
        <v>0</v>
      </c>
      <c r="K101" s="37"/>
      <c r="L101" s="195"/>
      <c r="M101" s="196"/>
      <c r="N101" s="197" t="s">
        <v>40</v>
      </c>
      <c r="O101" s="196"/>
      <c r="P101" s="196"/>
      <c r="Q101" s="196"/>
      <c r="R101" s="196"/>
      <c r="S101" s="198"/>
      <c r="T101" s="198"/>
      <c r="U101" s="198"/>
      <c r="V101" s="198"/>
      <c r="W101" s="198"/>
      <c r="X101" s="198"/>
      <c r="Y101" s="198"/>
      <c r="Z101" s="198"/>
      <c r="AA101" s="198"/>
      <c r="AB101" s="198"/>
      <c r="AC101" s="198"/>
      <c r="AD101" s="198"/>
      <c r="AE101" s="198"/>
      <c r="AF101" s="196"/>
      <c r="AG101" s="196"/>
      <c r="AH101" s="196"/>
      <c r="AI101" s="196"/>
      <c r="AJ101" s="196"/>
      <c r="AK101" s="196"/>
      <c r="AL101" s="196"/>
      <c r="AM101" s="196"/>
      <c r="AN101" s="196"/>
      <c r="AO101" s="196"/>
      <c r="AP101" s="196"/>
      <c r="AQ101" s="196"/>
      <c r="AR101" s="196"/>
      <c r="AS101" s="196"/>
      <c r="AT101" s="196"/>
      <c r="AU101" s="196"/>
      <c r="AV101" s="196"/>
      <c r="AW101" s="196"/>
      <c r="AX101" s="196"/>
      <c r="AY101" s="199" t="s">
        <v>111</v>
      </c>
      <c r="AZ101" s="196"/>
      <c r="BA101" s="196"/>
      <c r="BB101" s="196"/>
      <c r="BC101" s="196"/>
      <c r="BD101" s="196"/>
      <c r="BE101" s="200">
        <f>IF(N101="základní",J101,0)</f>
        <v>0</v>
      </c>
      <c r="BF101" s="200">
        <f>IF(N101="snížená",J101,0)</f>
        <v>0</v>
      </c>
      <c r="BG101" s="200">
        <f>IF(N101="zákl. přenesená",J101,0)</f>
        <v>0</v>
      </c>
      <c r="BH101" s="200">
        <f>IF(N101="sníž. přenesená",J101,0)</f>
        <v>0</v>
      </c>
      <c r="BI101" s="200">
        <f>IF(N101="nulová",J101,0)</f>
        <v>0</v>
      </c>
      <c r="BJ101" s="199" t="s">
        <v>83</v>
      </c>
      <c r="BK101" s="196"/>
      <c r="BL101" s="196"/>
      <c r="BM101" s="196"/>
    </row>
    <row r="102" s="2" customFormat="1" ht="18" customHeight="1">
      <c r="A102" s="35"/>
      <c r="B102" s="36"/>
      <c r="C102" s="37"/>
      <c r="D102" s="192" t="s">
        <v>112</v>
      </c>
      <c r="E102" s="193"/>
      <c r="F102" s="193"/>
      <c r="G102" s="37"/>
      <c r="H102" s="37"/>
      <c r="I102" s="37"/>
      <c r="J102" s="194">
        <v>0</v>
      </c>
      <c r="K102" s="37"/>
      <c r="L102" s="195"/>
      <c r="M102" s="196"/>
      <c r="N102" s="197" t="s">
        <v>40</v>
      </c>
      <c r="O102" s="196"/>
      <c r="P102" s="196"/>
      <c r="Q102" s="196"/>
      <c r="R102" s="196"/>
      <c r="S102" s="198"/>
      <c r="T102" s="198"/>
      <c r="U102" s="198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6"/>
      <c r="AG102" s="196"/>
      <c r="AH102" s="196"/>
      <c r="AI102" s="196"/>
      <c r="AJ102" s="196"/>
      <c r="AK102" s="196"/>
      <c r="AL102" s="196"/>
      <c r="AM102" s="196"/>
      <c r="AN102" s="196"/>
      <c r="AO102" s="196"/>
      <c r="AP102" s="196"/>
      <c r="AQ102" s="196"/>
      <c r="AR102" s="196"/>
      <c r="AS102" s="196"/>
      <c r="AT102" s="196"/>
      <c r="AU102" s="196"/>
      <c r="AV102" s="196"/>
      <c r="AW102" s="196"/>
      <c r="AX102" s="196"/>
      <c r="AY102" s="199" t="s">
        <v>111</v>
      </c>
      <c r="AZ102" s="196"/>
      <c r="BA102" s="196"/>
      <c r="BB102" s="196"/>
      <c r="BC102" s="196"/>
      <c r="BD102" s="196"/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199" t="s">
        <v>83</v>
      </c>
      <c r="BK102" s="196"/>
      <c r="BL102" s="196"/>
      <c r="BM102" s="196"/>
    </row>
    <row r="103" s="2" customFormat="1" ht="18" customHeight="1">
      <c r="A103" s="35"/>
      <c r="B103" s="36"/>
      <c r="C103" s="37"/>
      <c r="D103" s="192" t="s">
        <v>113</v>
      </c>
      <c r="E103" s="193"/>
      <c r="F103" s="193"/>
      <c r="G103" s="37"/>
      <c r="H103" s="37"/>
      <c r="I103" s="37"/>
      <c r="J103" s="194">
        <v>0</v>
      </c>
      <c r="K103" s="37"/>
      <c r="L103" s="195"/>
      <c r="M103" s="196"/>
      <c r="N103" s="197" t="s">
        <v>40</v>
      </c>
      <c r="O103" s="196"/>
      <c r="P103" s="196"/>
      <c r="Q103" s="196"/>
      <c r="R103" s="196"/>
      <c r="S103" s="198"/>
      <c r="T103" s="198"/>
      <c r="U103" s="198"/>
      <c r="V103" s="198"/>
      <c r="W103" s="198"/>
      <c r="X103" s="198"/>
      <c r="Y103" s="198"/>
      <c r="Z103" s="198"/>
      <c r="AA103" s="198"/>
      <c r="AB103" s="198"/>
      <c r="AC103" s="198"/>
      <c r="AD103" s="198"/>
      <c r="AE103" s="198"/>
      <c r="AF103" s="196"/>
      <c r="AG103" s="196"/>
      <c r="AH103" s="196"/>
      <c r="AI103" s="196"/>
      <c r="AJ103" s="196"/>
      <c r="AK103" s="196"/>
      <c r="AL103" s="196"/>
      <c r="AM103" s="196"/>
      <c r="AN103" s="196"/>
      <c r="AO103" s="196"/>
      <c r="AP103" s="196"/>
      <c r="AQ103" s="196"/>
      <c r="AR103" s="196"/>
      <c r="AS103" s="196"/>
      <c r="AT103" s="196"/>
      <c r="AU103" s="196"/>
      <c r="AV103" s="196"/>
      <c r="AW103" s="196"/>
      <c r="AX103" s="196"/>
      <c r="AY103" s="199" t="s">
        <v>111</v>
      </c>
      <c r="AZ103" s="196"/>
      <c r="BA103" s="196"/>
      <c r="BB103" s="196"/>
      <c r="BC103" s="196"/>
      <c r="BD103" s="196"/>
      <c r="BE103" s="200">
        <f>IF(N103="základní",J103,0)</f>
        <v>0</v>
      </c>
      <c r="BF103" s="200">
        <f>IF(N103="snížená",J103,0)</f>
        <v>0</v>
      </c>
      <c r="BG103" s="200">
        <f>IF(N103="zákl. přenesená",J103,0)</f>
        <v>0</v>
      </c>
      <c r="BH103" s="200">
        <f>IF(N103="sníž. přenesená",J103,0)</f>
        <v>0</v>
      </c>
      <c r="BI103" s="200">
        <f>IF(N103="nulová",J103,0)</f>
        <v>0</v>
      </c>
      <c r="BJ103" s="199" t="s">
        <v>83</v>
      </c>
      <c r="BK103" s="196"/>
      <c r="BL103" s="196"/>
      <c r="BM103" s="196"/>
    </row>
    <row r="104" s="2" customFormat="1" ht="18" customHeight="1">
      <c r="A104" s="35"/>
      <c r="B104" s="36"/>
      <c r="C104" s="37"/>
      <c r="D104" s="192" t="s">
        <v>114</v>
      </c>
      <c r="E104" s="193"/>
      <c r="F104" s="193"/>
      <c r="G104" s="37"/>
      <c r="H104" s="37"/>
      <c r="I104" s="37"/>
      <c r="J104" s="194">
        <v>0</v>
      </c>
      <c r="K104" s="37"/>
      <c r="L104" s="195"/>
      <c r="M104" s="196"/>
      <c r="N104" s="197" t="s">
        <v>40</v>
      </c>
      <c r="O104" s="196"/>
      <c r="P104" s="196"/>
      <c r="Q104" s="196"/>
      <c r="R104" s="196"/>
      <c r="S104" s="198"/>
      <c r="T104" s="198"/>
      <c r="U104" s="198"/>
      <c r="V104" s="198"/>
      <c r="W104" s="198"/>
      <c r="X104" s="198"/>
      <c r="Y104" s="198"/>
      <c r="Z104" s="198"/>
      <c r="AA104" s="198"/>
      <c r="AB104" s="198"/>
      <c r="AC104" s="198"/>
      <c r="AD104" s="198"/>
      <c r="AE104" s="198"/>
      <c r="AF104" s="196"/>
      <c r="AG104" s="196"/>
      <c r="AH104" s="196"/>
      <c r="AI104" s="196"/>
      <c r="AJ104" s="196"/>
      <c r="AK104" s="196"/>
      <c r="AL104" s="196"/>
      <c r="AM104" s="196"/>
      <c r="AN104" s="196"/>
      <c r="AO104" s="196"/>
      <c r="AP104" s="196"/>
      <c r="AQ104" s="196"/>
      <c r="AR104" s="196"/>
      <c r="AS104" s="196"/>
      <c r="AT104" s="196"/>
      <c r="AU104" s="196"/>
      <c r="AV104" s="196"/>
      <c r="AW104" s="196"/>
      <c r="AX104" s="196"/>
      <c r="AY104" s="199" t="s">
        <v>111</v>
      </c>
      <c r="AZ104" s="196"/>
      <c r="BA104" s="196"/>
      <c r="BB104" s="196"/>
      <c r="BC104" s="196"/>
      <c r="BD104" s="196"/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199" t="s">
        <v>83</v>
      </c>
      <c r="BK104" s="196"/>
      <c r="BL104" s="196"/>
      <c r="BM104" s="196"/>
    </row>
    <row r="105" s="2" customFormat="1" ht="18" customHeight="1">
      <c r="A105" s="35"/>
      <c r="B105" s="36"/>
      <c r="C105" s="37"/>
      <c r="D105" s="192" t="s">
        <v>242</v>
      </c>
      <c r="E105" s="193"/>
      <c r="F105" s="193"/>
      <c r="G105" s="37"/>
      <c r="H105" s="37"/>
      <c r="I105" s="37"/>
      <c r="J105" s="194">
        <v>0</v>
      </c>
      <c r="K105" s="37"/>
      <c r="L105" s="195"/>
      <c r="M105" s="196"/>
      <c r="N105" s="197" t="s">
        <v>40</v>
      </c>
      <c r="O105" s="196"/>
      <c r="P105" s="196"/>
      <c r="Q105" s="196"/>
      <c r="R105" s="196"/>
      <c r="S105" s="198"/>
      <c r="T105" s="198"/>
      <c r="U105" s="198"/>
      <c r="V105" s="198"/>
      <c r="W105" s="198"/>
      <c r="X105" s="198"/>
      <c r="Y105" s="198"/>
      <c r="Z105" s="198"/>
      <c r="AA105" s="198"/>
      <c r="AB105" s="198"/>
      <c r="AC105" s="198"/>
      <c r="AD105" s="198"/>
      <c r="AE105" s="198"/>
      <c r="AF105" s="196"/>
      <c r="AG105" s="196"/>
      <c r="AH105" s="196"/>
      <c r="AI105" s="196"/>
      <c r="AJ105" s="196"/>
      <c r="AK105" s="196"/>
      <c r="AL105" s="196"/>
      <c r="AM105" s="196"/>
      <c r="AN105" s="196"/>
      <c r="AO105" s="196"/>
      <c r="AP105" s="196"/>
      <c r="AQ105" s="196"/>
      <c r="AR105" s="196"/>
      <c r="AS105" s="196"/>
      <c r="AT105" s="196"/>
      <c r="AU105" s="196"/>
      <c r="AV105" s="196"/>
      <c r="AW105" s="196"/>
      <c r="AX105" s="196"/>
      <c r="AY105" s="199" t="s">
        <v>111</v>
      </c>
      <c r="AZ105" s="196"/>
      <c r="BA105" s="196"/>
      <c r="BB105" s="196"/>
      <c r="BC105" s="196"/>
      <c r="BD105" s="196"/>
      <c r="BE105" s="200">
        <f>IF(N105="základní",J105,0)</f>
        <v>0</v>
      </c>
      <c r="BF105" s="200">
        <f>IF(N105="snížená",J105,0)</f>
        <v>0</v>
      </c>
      <c r="BG105" s="200">
        <f>IF(N105="zákl. přenesená",J105,0)</f>
        <v>0</v>
      </c>
      <c r="BH105" s="200">
        <f>IF(N105="sníž. přenesená",J105,0)</f>
        <v>0</v>
      </c>
      <c r="BI105" s="200">
        <f>IF(N105="nulová",J105,0)</f>
        <v>0</v>
      </c>
      <c r="BJ105" s="199" t="s">
        <v>83</v>
      </c>
      <c r="BK105" s="196"/>
      <c r="BL105" s="196"/>
      <c r="BM105" s="196"/>
    </row>
    <row r="106" s="2" customFormat="1" ht="18" customHeight="1">
      <c r="A106" s="35"/>
      <c r="B106" s="36"/>
      <c r="C106" s="37"/>
      <c r="D106" s="193" t="s">
        <v>116</v>
      </c>
      <c r="E106" s="37"/>
      <c r="F106" s="37"/>
      <c r="G106" s="37"/>
      <c r="H106" s="37"/>
      <c r="I106" s="37"/>
      <c r="J106" s="194">
        <f>ROUND(J30*T106,2)</f>
        <v>0</v>
      </c>
      <c r="K106" s="37"/>
      <c r="L106" s="195"/>
      <c r="M106" s="196"/>
      <c r="N106" s="197" t="s">
        <v>40</v>
      </c>
      <c r="O106" s="196"/>
      <c r="P106" s="196"/>
      <c r="Q106" s="196"/>
      <c r="R106" s="196"/>
      <c r="S106" s="198"/>
      <c r="T106" s="198"/>
      <c r="U106" s="198"/>
      <c r="V106" s="198"/>
      <c r="W106" s="198"/>
      <c r="X106" s="198"/>
      <c r="Y106" s="198"/>
      <c r="Z106" s="198"/>
      <c r="AA106" s="198"/>
      <c r="AB106" s="198"/>
      <c r="AC106" s="198"/>
      <c r="AD106" s="198"/>
      <c r="AE106" s="198"/>
      <c r="AF106" s="196"/>
      <c r="AG106" s="196"/>
      <c r="AH106" s="196"/>
      <c r="AI106" s="196"/>
      <c r="AJ106" s="196"/>
      <c r="AK106" s="196"/>
      <c r="AL106" s="196"/>
      <c r="AM106" s="196"/>
      <c r="AN106" s="196"/>
      <c r="AO106" s="196"/>
      <c r="AP106" s="196"/>
      <c r="AQ106" s="196"/>
      <c r="AR106" s="196"/>
      <c r="AS106" s="196"/>
      <c r="AT106" s="196"/>
      <c r="AU106" s="196"/>
      <c r="AV106" s="196"/>
      <c r="AW106" s="196"/>
      <c r="AX106" s="196"/>
      <c r="AY106" s="199" t="s">
        <v>117</v>
      </c>
      <c r="AZ106" s="196"/>
      <c r="BA106" s="196"/>
      <c r="BB106" s="196"/>
      <c r="BC106" s="196"/>
      <c r="BD106" s="196"/>
      <c r="BE106" s="200">
        <f>IF(N106="základní",J106,0)</f>
        <v>0</v>
      </c>
      <c r="BF106" s="200">
        <f>IF(N106="snížená",J106,0)</f>
        <v>0</v>
      </c>
      <c r="BG106" s="200">
        <f>IF(N106="zákl. přenesená",J106,0)</f>
        <v>0</v>
      </c>
      <c r="BH106" s="200">
        <f>IF(N106="sníž. přenesená",J106,0)</f>
        <v>0</v>
      </c>
      <c r="BI106" s="200">
        <f>IF(N106="nulová",J106,0)</f>
        <v>0</v>
      </c>
      <c r="BJ106" s="199" t="s">
        <v>83</v>
      </c>
      <c r="BK106" s="196"/>
      <c r="BL106" s="196"/>
      <c r="BM106" s="196"/>
    </row>
    <row r="107" s="2" customForma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9.28" customHeight="1">
      <c r="A108" s="35"/>
      <c r="B108" s="36"/>
      <c r="C108" s="201" t="s">
        <v>118</v>
      </c>
      <c r="D108" s="175"/>
      <c r="E108" s="175"/>
      <c r="F108" s="175"/>
      <c r="G108" s="175"/>
      <c r="H108" s="175"/>
      <c r="I108" s="175"/>
      <c r="J108" s="202">
        <f>ROUND(J96+J100,2)</f>
        <v>0</v>
      </c>
      <c r="K108" s="175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119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173" t="str">
        <f>E7</f>
        <v>Stavební úpravy s aktualizací PBŘ - elektronické komunikace EPS</v>
      </c>
      <c r="F117" s="29"/>
      <c r="G117" s="29"/>
      <c r="H117" s="29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90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E9</f>
        <v>02 - Elektronické komunikace - EPS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 xml:space="preserve"> </v>
      </c>
      <c r="G121" s="37"/>
      <c r="H121" s="37"/>
      <c r="I121" s="29" t="s">
        <v>22</v>
      </c>
      <c r="J121" s="76" t="str">
        <f>IF(J12="","",J12)</f>
        <v>20. 11. 2020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24</v>
      </c>
      <c r="D123" s="37"/>
      <c r="E123" s="37"/>
      <c r="F123" s="24" t="str">
        <f>E15</f>
        <v xml:space="preserve">Osmá správa majetku a služeb, a.s. </v>
      </c>
      <c r="G123" s="37"/>
      <c r="H123" s="37"/>
      <c r="I123" s="29" t="s">
        <v>30</v>
      </c>
      <c r="J123" s="33" t="str">
        <f>E21</f>
        <v>KFJ s.r.o.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7"/>
      <c r="E124" s="37"/>
      <c r="F124" s="24" t="str">
        <f>IF(E18="","",E18)</f>
        <v>Vyplň údaj</v>
      </c>
      <c r="G124" s="37"/>
      <c r="H124" s="37"/>
      <c r="I124" s="29" t="s">
        <v>33</v>
      </c>
      <c r="J124" s="33" t="str">
        <f>E24</f>
        <v>KFJ s.r.o.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203"/>
      <c r="B126" s="204"/>
      <c r="C126" s="205" t="s">
        <v>120</v>
      </c>
      <c r="D126" s="206" t="s">
        <v>60</v>
      </c>
      <c r="E126" s="206" t="s">
        <v>56</v>
      </c>
      <c r="F126" s="206" t="s">
        <v>57</v>
      </c>
      <c r="G126" s="206" t="s">
        <v>121</v>
      </c>
      <c r="H126" s="206" t="s">
        <v>122</v>
      </c>
      <c r="I126" s="206" t="s">
        <v>123</v>
      </c>
      <c r="J126" s="207" t="s">
        <v>97</v>
      </c>
      <c r="K126" s="208" t="s">
        <v>124</v>
      </c>
      <c r="L126" s="209"/>
      <c r="M126" s="97" t="s">
        <v>1</v>
      </c>
      <c r="N126" s="98" t="s">
        <v>39</v>
      </c>
      <c r="O126" s="98" t="s">
        <v>125</v>
      </c>
      <c r="P126" s="98" t="s">
        <v>126</v>
      </c>
      <c r="Q126" s="98" t="s">
        <v>127</v>
      </c>
      <c r="R126" s="98" t="s">
        <v>128</v>
      </c>
      <c r="S126" s="98" t="s">
        <v>129</v>
      </c>
      <c r="T126" s="99" t="s">
        <v>130</v>
      </c>
      <c r="U126" s="203"/>
      <c r="V126" s="203"/>
      <c r="W126" s="203"/>
      <c r="X126" s="203"/>
      <c r="Y126" s="203"/>
      <c r="Z126" s="203"/>
      <c r="AA126" s="203"/>
      <c r="AB126" s="203"/>
      <c r="AC126" s="203"/>
      <c r="AD126" s="203"/>
      <c r="AE126" s="203"/>
    </row>
    <row r="127" s="2" customFormat="1" ht="22.8" customHeight="1">
      <c r="A127" s="35"/>
      <c r="B127" s="36"/>
      <c r="C127" s="104" t="s">
        <v>131</v>
      </c>
      <c r="D127" s="37"/>
      <c r="E127" s="37"/>
      <c r="F127" s="37"/>
      <c r="G127" s="37"/>
      <c r="H127" s="37"/>
      <c r="I127" s="37"/>
      <c r="J127" s="210">
        <f>BK127</f>
        <v>0</v>
      </c>
      <c r="K127" s="37"/>
      <c r="L127" s="41"/>
      <c r="M127" s="100"/>
      <c r="N127" s="211"/>
      <c r="O127" s="101"/>
      <c r="P127" s="212">
        <f>P128</f>
        <v>0</v>
      </c>
      <c r="Q127" s="101"/>
      <c r="R127" s="212">
        <f>R128</f>
        <v>0</v>
      </c>
      <c r="S127" s="101"/>
      <c r="T127" s="213">
        <f>T128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74</v>
      </c>
      <c r="AU127" s="14" t="s">
        <v>99</v>
      </c>
      <c r="BK127" s="214">
        <f>BK128</f>
        <v>0</v>
      </c>
    </row>
    <row r="128" s="12" customFormat="1" ht="25.92" customHeight="1">
      <c r="A128" s="12"/>
      <c r="B128" s="215"/>
      <c r="C128" s="216"/>
      <c r="D128" s="217" t="s">
        <v>74</v>
      </c>
      <c r="E128" s="218" t="s">
        <v>243</v>
      </c>
      <c r="F128" s="218" t="s">
        <v>244</v>
      </c>
      <c r="G128" s="216"/>
      <c r="H128" s="216"/>
      <c r="I128" s="219"/>
      <c r="J128" s="220">
        <f>BK128</f>
        <v>0</v>
      </c>
      <c r="K128" s="216"/>
      <c r="L128" s="221"/>
      <c r="M128" s="222"/>
      <c r="N128" s="223"/>
      <c r="O128" s="223"/>
      <c r="P128" s="224">
        <f>SUM(P129:P190)</f>
        <v>0</v>
      </c>
      <c r="Q128" s="223"/>
      <c r="R128" s="224">
        <f>SUM(R129:R190)</f>
        <v>0</v>
      </c>
      <c r="S128" s="223"/>
      <c r="T128" s="225">
        <f>SUM(T129:T190)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6" t="s">
        <v>83</v>
      </c>
      <c r="AT128" s="227" t="s">
        <v>74</v>
      </c>
      <c r="AU128" s="227" t="s">
        <v>75</v>
      </c>
      <c r="AY128" s="226" t="s">
        <v>134</v>
      </c>
      <c r="BK128" s="228">
        <f>SUM(BK129:BK190)</f>
        <v>0</v>
      </c>
    </row>
    <row r="129" s="2" customFormat="1" ht="14.4" customHeight="1">
      <c r="A129" s="35"/>
      <c r="B129" s="36"/>
      <c r="C129" s="231" t="s">
        <v>83</v>
      </c>
      <c r="D129" s="231" t="s">
        <v>137</v>
      </c>
      <c r="E129" s="232" t="s">
        <v>245</v>
      </c>
      <c r="F129" s="233" t="s">
        <v>246</v>
      </c>
      <c r="G129" s="234" t="s">
        <v>170</v>
      </c>
      <c r="H129" s="235">
        <v>1</v>
      </c>
      <c r="I129" s="236"/>
      <c r="J129" s="237">
        <f>ROUND(I129*H129,2)</f>
        <v>0</v>
      </c>
      <c r="K129" s="238"/>
      <c r="L129" s="41"/>
      <c r="M129" s="239" t="s">
        <v>1</v>
      </c>
      <c r="N129" s="240" t="s">
        <v>40</v>
      </c>
      <c r="O129" s="88"/>
      <c r="P129" s="241">
        <f>O129*H129</f>
        <v>0</v>
      </c>
      <c r="Q129" s="241">
        <v>0</v>
      </c>
      <c r="R129" s="241">
        <f>Q129*H129</f>
        <v>0</v>
      </c>
      <c r="S129" s="241">
        <v>0</v>
      </c>
      <c r="T129" s="24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3" t="s">
        <v>135</v>
      </c>
      <c r="AT129" s="243" t="s">
        <v>137</v>
      </c>
      <c r="AU129" s="243" t="s">
        <v>83</v>
      </c>
      <c r="AY129" s="14" t="s">
        <v>134</v>
      </c>
      <c r="BE129" s="244">
        <f>IF(N129="základní",J129,0)</f>
        <v>0</v>
      </c>
      <c r="BF129" s="244">
        <f>IF(N129="snížená",J129,0)</f>
        <v>0</v>
      </c>
      <c r="BG129" s="244">
        <f>IF(N129="zákl. přenesená",J129,0)</f>
        <v>0</v>
      </c>
      <c r="BH129" s="244">
        <f>IF(N129="sníž. přenesená",J129,0)</f>
        <v>0</v>
      </c>
      <c r="BI129" s="244">
        <f>IF(N129="nulová",J129,0)</f>
        <v>0</v>
      </c>
      <c r="BJ129" s="14" t="s">
        <v>83</v>
      </c>
      <c r="BK129" s="244">
        <f>ROUND(I129*H129,2)</f>
        <v>0</v>
      </c>
      <c r="BL129" s="14" t="s">
        <v>135</v>
      </c>
      <c r="BM129" s="243" t="s">
        <v>85</v>
      </c>
    </row>
    <row r="130" s="2" customFormat="1" ht="14.4" customHeight="1">
      <c r="A130" s="35"/>
      <c r="B130" s="36"/>
      <c r="C130" s="231" t="s">
        <v>85</v>
      </c>
      <c r="D130" s="231" t="s">
        <v>137</v>
      </c>
      <c r="E130" s="232" t="s">
        <v>247</v>
      </c>
      <c r="F130" s="233" t="s">
        <v>248</v>
      </c>
      <c r="G130" s="234" t="s">
        <v>170</v>
      </c>
      <c r="H130" s="235">
        <v>5</v>
      </c>
      <c r="I130" s="236"/>
      <c r="J130" s="237">
        <f>ROUND(I130*H130,2)</f>
        <v>0</v>
      </c>
      <c r="K130" s="238"/>
      <c r="L130" s="41"/>
      <c r="M130" s="239" t="s">
        <v>1</v>
      </c>
      <c r="N130" s="240" t="s">
        <v>40</v>
      </c>
      <c r="O130" s="88"/>
      <c r="P130" s="241">
        <f>O130*H130</f>
        <v>0</v>
      </c>
      <c r="Q130" s="241">
        <v>0</v>
      </c>
      <c r="R130" s="241">
        <f>Q130*H130</f>
        <v>0</v>
      </c>
      <c r="S130" s="241">
        <v>0</v>
      </c>
      <c r="T130" s="24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3" t="s">
        <v>135</v>
      </c>
      <c r="AT130" s="243" t="s">
        <v>137</v>
      </c>
      <c r="AU130" s="243" t="s">
        <v>83</v>
      </c>
      <c r="AY130" s="14" t="s">
        <v>134</v>
      </c>
      <c r="BE130" s="244">
        <f>IF(N130="základní",J130,0)</f>
        <v>0</v>
      </c>
      <c r="BF130" s="244">
        <f>IF(N130="snížená",J130,0)</f>
        <v>0</v>
      </c>
      <c r="BG130" s="244">
        <f>IF(N130="zákl. přenesená",J130,0)</f>
        <v>0</v>
      </c>
      <c r="BH130" s="244">
        <f>IF(N130="sníž. přenesená",J130,0)</f>
        <v>0</v>
      </c>
      <c r="BI130" s="244">
        <f>IF(N130="nulová",J130,0)</f>
        <v>0</v>
      </c>
      <c r="BJ130" s="14" t="s">
        <v>83</v>
      </c>
      <c r="BK130" s="244">
        <f>ROUND(I130*H130,2)</f>
        <v>0</v>
      </c>
      <c r="BL130" s="14" t="s">
        <v>135</v>
      </c>
      <c r="BM130" s="243" t="s">
        <v>135</v>
      </c>
    </row>
    <row r="131" s="2" customFormat="1" ht="14.4" customHeight="1">
      <c r="A131" s="35"/>
      <c r="B131" s="36"/>
      <c r="C131" s="231" t="s">
        <v>148</v>
      </c>
      <c r="D131" s="231" t="s">
        <v>137</v>
      </c>
      <c r="E131" s="232" t="s">
        <v>249</v>
      </c>
      <c r="F131" s="233" t="s">
        <v>250</v>
      </c>
      <c r="G131" s="234" t="s">
        <v>170</v>
      </c>
      <c r="H131" s="235">
        <v>1</v>
      </c>
      <c r="I131" s="236"/>
      <c r="J131" s="237">
        <f>ROUND(I131*H131,2)</f>
        <v>0</v>
      </c>
      <c r="K131" s="238"/>
      <c r="L131" s="41"/>
      <c r="M131" s="239" t="s">
        <v>1</v>
      </c>
      <c r="N131" s="240" t="s">
        <v>40</v>
      </c>
      <c r="O131" s="88"/>
      <c r="P131" s="241">
        <f>O131*H131</f>
        <v>0</v>
      </c>
      <c r="Q131" s="241">
        <v>0</v>
      </c>
      <c r="R131" s="241">
        <f>Q131*H131</f>
        <v>0</v>
      </c>
      <c r="S131" s="241">
        <v>0</v>
      </c>
      <c r="T131" s="24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3" t="s">
        <v>135</v>
      </c>
      <c r="AT131" s="243" t="s">
        <v>137</v>
      </c>
      <c r="AU131" s="243" t="s">
        <v>83</v>
      </c>
      <c r="AY131" s="14" t="s">
        <v>134</v>
      </c>
      <c r="BE131" s="244">
        <f>IF(N131="základní",J131,0)</f>
        <v>0</v>
      </c>
      <c r="BF131" s="244">
        <f>IF(N131="snížená",J131,0)</f>
        <v>0</v>
      </c>
      <c r="BG131" s="244">
        <f>IF(N131="zákl. přenesená",J131,0)</f>
        <v>0</v>
      </c>
      <c r="BH131" s="244">
        <f>IF(N131="sníž. přenesená",J131,0)</f>
        <v>0</v>
      </c>
      <c r="BI131" s="244">
        <f>IF(N131="nulová",J131,0)</f>
        <v>0</v>
      </c>
      <c r="BJ131" s="14" t="s">
        <v>83</v>
      </c>
      <c r="BK131" s="244">
        <f>ROUND(I131*H131,2)</f>
        <v>0</v>
      </c>
      <c r="BL131" s="14" t="s">
        <v>135</v>
      </c>
      <c r="BM131" s="243" t="s">
        <v>142</v>
      </c>
    </row>
    <row r="132" s="2" customFormat="1" ht="14.4" customHeight="1">
      <c r="A132" s="35"/>
      <c r="B132" s="36"/>
      <c r="C132" s="231" t="s">
        <v>135</v>
      </c>
      <c r="D132" s="231" t="s">
        <v>137</v>
      </c>
      <c r="E132" s="232" t="s">
        <v>251</v>
      </c>
      <c r="F132" s="233" t="s">
        <v>252</v>
      </c>
      <c r="G132" s="234" t="s">
        <v>170</v>
      </c>
      <c r="H132" s="235">
        <v>1</v>
      </c>
      <c r="I132" s="236"/>
      <c r="J132" s="237">
        <f>ROUND(I132*H132,2)</f>
        <v>0</v>
      </c>
      <c r="K132" s="238"/>
      <c r="L132" s="41"/>
      <c r="M132" s="239" t="s">
        <v>1</v>
      </c>
      <c r="N132" s="240" t="s">
        <v>40</v>
      </c>
      <c r="O132" s="88"/>
      <c r="P132" s="241">
        <f>O132*H132</f>
        <v>0</v>
      </c>
      <c r="Q132" s="241">
        <v>0</v>
      </c>
      <c r="R132" s="241">
        <f>Q132*H132</f>
        <v>0</v>
      </c>
      <c r="S132" s="241">
        <v>0</v>
      </c>
      <c r="T132" s="24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3" t="s">
        <v>135</v>
      </c>
      <c r="AT132" s="243" t="s">
        <v>137</v>
      </c>
      <c r="AU132" s="243" t="s">
        <v>83</v>
      </c>
      <c r="AY132" s="14" t="s">
        <v>134</v>
      </c>
      <c r="BE132" s="244">
        <f>IF(N132="základní",J132,0)</f>
        <v>0</v>
      </c>
      <c r="BF132" s="244">
        <f>IF(N132="snížená",J132,0)</f>
        <v>0</v>
      </c>
      <c r="BG132" s="244">
        <f>IF(N132="zákl. přenesená",J132,0)</f>
        <v>0</v>
      </c>
      <c r="BH132" s="244">
        <f>IF(N132="sníž. přenesená",J132,0)</f>
        <v>0</v>
      </c>
      <c r="BI132" s="244">
        <f>IF(N132="nulová",J132,0)</f>
        <v>0</v>
      </c>
      <c r="BJ132" s="14" t="s">
        <v>83</v>
      </c>
      <c r="BK132" s="244">
        <f>ROUND(I132*H132,2)</f>
        <v>0</v>
      </c>
      <c r="BL132" s="14" t="s">
        <v>135</v>
      </c>
      <c r="BM132" s="243" t="s">
        <v>174</v>
      </c>
    </row>
    <row r="133" s="2" customFormat="1" ht="14.4" customHeight="1">
      <c r="A133" s="35"/>
      <c r="B133" s="36"/>
      <c r="C133" s="231" t="s">
        <v>159</v>
      </c>
      <c r="D133" s="231" t="s">
        <v>137</v>
      </c>
      <c r="E133" s="232" t="s">
        <v>253</v>
      </c>
      <c r="F133" s="233" t="s">
        <v>254</v>
      </c>
      <c r="G133" s="234" t="s">
        <v>170</v>
      </c>
      <c r="H133" s="235">
        <v>1</v>
      </c>
      <c r="I133" s="236"/>
      <c r="J133" s="237">
        <f>ROUND(I133*H133,2)</f>
        <v>0</v>
      </c>
      <c r="K133" s="238"/>
      <c r="L133" s="41"/>
      <c r="M133" s="239" t="s">
        <v>1</v>
      </c>
      <c r="N133" s="240" t="s">
        <v>40</v>
      </c>
      <c r="O133" s="88"/>
      <c r="P133" s="241">
        <f>O133*H133</f>
        <v>0</v>
      </c>
      <c r="Q133" s="241">
        <v>0</v>
      </c>
      <c r="R133" s="241">
        <f>Q133*H133</f>
        <v>0</v>
      </c>
      <c r="S133" s="241">
        <v>0</v>
      </c>
      <c r="T133" s="24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3" t="s">
        <v>135</v>
      </c>
      <c r="AT133" s="243" t="s">
        <v>137</v>
      </c>
      <c r="AU133" s="243" t="s">
        <v>83</v>
      </c>
      <c r="AY133" s="14" t="s">
        <v>134</v>
      </c>
      <c r="BE133" s="244">
        <f>IF(N133="základní",J133,0)</f>
        <v>0</v>
      </c>
      <c r="BF133" s="244">
        <f>IF(N133="snížená",J133,0)</f>
        <v>0</v>
      </c>
      <c r="BG133" s="244">
        <f>IF(N133="zákl. přenesená",J133,0)</f>
        <v>0</v>
      </c>
      <c r="BH133" s="244">
        <f>IF(N133="sníž. přenesená",J133,0)</f>
        <v>0</v>
      </c>
      <c r="BI133" s="244">
        <f>IF(N133="nulová",J133,0)</f>
        <v>0</v>
      </c>
      <c r="BJ133" s="14" t="s">
        <v>83</v>
      </c>
      <c r="BK133" s="244">
        <f>ROUND(I133*H133,2)</f>
        <v>0</v>
      </c>
      <c r="BL133" s="14" t="s">
        <v>135</v>
      </c>
      <c r="BM133" s="243" t="s">
        <v>186</v>
      </c>
    </row>
    <row r="134" s="2" customFormat="1" ht="14.4" customHeight="1">
      <c r="A134" s="35"/>
      <c r="B134" s="36"/>
      <c r="C134" s="231" t="s">
        <v>142</v>
      </c>
      <c r="D134" s="231" t="s">
        <v>137</v>
      </c>
      <c r="E134" s="232" t="s">
        <v>255</v>
      </c>
      <c r="F134" s="233" t="s">
        <v>256</v>
      </c>
      <c r="G134" s="234" t="s">
        <v>170</v>
      </c>
      <c r="H134" s="235">
        <v>1</v>
      </c>
      <c r="I134" s="236"/>
      <c r="J134" s="237">
        <f>ROUND(I134*H134,2)</f>
        <v>0</v>
      </c>
      <c r="K134" s="238"/>
      <c r="L134" s="41"/>
      <c r="M134" s="239" t="s">
        <v>1</v>
      </c>
      <c r="N134" s="240" t="s">
        <v>40</v>
      </c>
      <c r="O134" s="88"/>
      <c r="P134" s="241">
        <f>O134*H134</f>
        <v>0</v>
      </c>
      <c r="Q134" s="241">
        <v>0</v>
      </c>
      <c r="R134" s="241">
        <f>Q134*H134</f>
        <v>0</v>
      </c>
      <c r="S134" s="241">
        <v>0</v>
      </c>
      <c r="T134" s="24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3" t="s">
        <v>135</v>
      </c>
      <c r="AT134" s="243" t="s">
        <v>137</v>
      </c>
      <c r="AU134" s="243" t="s">
        <v>83</v>
      </c>
      <c r="AY134" s="14" t="s">
        <v>134</v>
      </c>
      <c r="BE134" s="244">
        <f>IF(N134="základní",J134,0)</f>
        <v>0</v>
      </c>
      <c r="BF134" s="244">
        <f>IF(N134="snížená",J134,0)</f>
        <v>0</v>
      </c>
      <c r="BG134" s="244">
        <f>IF(N134="zákl. přenesená",J134,0)</f>
        <v>0</v>
      </c>
      <c r="BH134" s="244">
        <f>IF(N134="sníž. přenesená",J134,0)</f>
        <v>0</v>
      </c>
      <c r="BI134" s="244">
        <f>IF(N134="nulová",J134,0)</f>
        <v>0</v>
      </c>
      <c r="BJ134" s="14" t="s">
        <v>83</v>
      </c>
      <c r="BK134" s="244">
        <f>ROUND(I134*H134,2)</f>
        <v>0</v>
      </c>
      <c r="BL134" s="14" t="s">
        <v>135</v>
      </c>
      <c r="BM134" s="243" t="s">
        <v>195</v>
      </c>
    </row>
    <row r="135" s="2" customFormat="1" ht="14.4" customHeight="1">
      <c r="A135" s="35"/>
      <c r="B135" s="36"/>
      <c r="C135" s="231" t="s">
        <v>167</v>
      </c>
      <c r="D135" s="231" t="s">
        <v>137</v>
      </c>
      <c r="E135" s="232" t="s">
        <v>257</v>
      </c>
      <c r="F135" s="233" t="s">
        <v>258</v>
      </c>
      <c r="G135" s="234" t="s">
        <v>170</v>
      </c>
      <c r="H135" s="235">
        <v>4</v>
      </c>
      <c r="I135" s="236"/>
      <c r="J135" s="237">
        <f>ROUND(I135*H135,2)</f>
        <v>0</v>
      </c>
      <c r="K135" s="238"/>
      <c r="L135" s="41"/>
      <c r="M135" s="239" t="s">
        <v>1</v>
      </c>
      <c r="N135" s="240" t="s">
        <v>40</v>
      </c>
      <c r="O135" s="88"/>
      <c r="P135" s="241">
        <f>O135*H135</f>
        <v>0</v>
      </c>
      <c r="Q135" s="241">
        <v>0</v>
      </c>
      <c r="R135" s="241">
        <f>Q135*H135</f>
        <v>0</v>
      </c>
      <c r="S135" s="241">
        <v>0</v>
      </c>
      <c r="T135" s="24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3" t="s">
        <v>135</v>
      </c>
      <c r="AT135" s="243" t="s">
        <v>137</v>
      </c>
      <c r="AU135" s="243" t="s">
        <v>83</v>
      </c>
      <c r="AY135" s="14" t="s">
        <v>134</v>
      </c>
      <c r="BE135" s="244">
        <f>IF(N135="základní",J135,0)</f>
        <v>0</v>
      </c>
      <c r="BF135" s="244">
        <f>IF(N135="snížená",J135,0)</f>
        <v>0</v>
      </c>
      <c r="BG135" s="244">
        <f>IF(N135="zákl. přenesená",J135,0)</f>
        <v>0</v>
      </c>
      <c r="BH135" s="244">
        <f>IF(N135="sníž. přenesená",J135,0)</f>
        <v>0</v>
      </c>
      <c r="BI135" s="244">
        <f>IF(N135="nulová",J135,0)</f>
        <v>0</v>
      </c>
      <c r="BJ135" s="14" t="s">
        <v>83</v>
      </c>
      <c r="BK135" s="244">
        <f>ROUND(I135*H135,2)</f>
        <v>0</v>
      </c>
      <c r="BL135" s="14" t="s">
        <v>135</v>
      </c>
      <c r="BM135" s="243" t="s">
        <v>205</v>
      </c>
    </row>
    <row r="136" s="2" customFormat="1" ht="14.4" customHeight="1">
      <c r="A136" s="35"/>
      <c r="B136" s="36"/>
      <c r="C136" s="231" t="s">
        <v>174</v>
      </c>
      <c r="D136" s="231" t="s">
        <v>137</v>
      </c>
      <c r="E136" s="232" t="s">
        <v>259</v>
      </c>
      <c r="F136" s="233" t="s">
        <v>260</v>
      </c>
      <c r="G136" s="234" t="s">
        <v>170</v>
      </c>
      <c r="H136" s="235">
        <v>1</v>
      </c>
      <c r="I136" s="236"/>
      <c r="J136" s="237">
        <f>ROUND(I136*H136,2)</f>
        <v>0</v>
      </c>
      <c r="K136" s="238"/>
      <c r="L136" s="41"/>
      <c r="M136" s="239" t="s">
        <v>1</v>
      </c>
      <c r="N136" s="240" t="s">
        <v>40</v>
      </c>
      <c r="O136" s="88"/>
      <c r="P136" s="241">
        <f>O136*H136</f>
        <v>0</v>
      </c>
      <c r="Q136" s="241">
        <v>0</v>
      </c>
      <c r="R136" s="241">
        <f>Q136*H136</f>
        <v>0</v>
      </c>
      <c r="S136" s="241">
        <v>0</v>
      </c>
      <c r="T136" s="24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3" t="s">
        <v>135</v>
      </c>
      <c r="AT136" s="243" t="s">
        <v>137</v>
      </c>
      <c r="AU136" s="243" t="s">
        <v>83</v>
      </c>
      <c r="AY136" s="14" t="s">
        <v>134</v>
      </c>
      <c r="BE136" s="244">
        <f>IF(N136="základní",J136,0)</f>
        <v>0</v>
      </c>
      <c r="BF136" s="244">
        <f>IF(N136="snížená",J136,0)</f>
        <v>0</v>
      </c>
      <c r="BG136" s="244">
        <f>IF(N136="zákl. přenesená",J136,0)</f>
        <v>0</v>
      </c>
      <c r="BH136" s="244">
        <f>IF(N136="sníž. přenesená",J136,0)</f>
        <v>0</v>
      </c>
      <c r="BI136" s="244">
        <f>IF(N136="nulová",J136,0)</f>
        <v>0</v>
      </c>
      <c r="BJ136" s="14" t="s">
        <v>83</v>
      </c>
      <c r="BK136" s="244">
        <f>ROUND(I136*H136,2)</f>
        <v>0</v>
      </c>
      <c r="BL136" s="14" t="s">
        <v>135</v>
      </c>
      <c r="BM136" s="243" t="s">
        <v>189</v>
      </c>
    </row>
    <row r="137" s="2" customFormat="1" ht="14.4" customHeight="1">
      <c r="A137" s="35"/>
      <c r="B137" s="36"/>
      <c r="C137" s="231" t="s">
        <v>154</v>
      </c>
      <c r="D137" s="231" t="s">
        <v>137</v>
      </c>
      <c r="E137" s="232" t="s">
        <v>261</v>
      </c>
      <c r="F137" s="233" t="s">
        <v>262</v>
      </c>
      <c r="G137" s="234" t="s">
        <v>170</v>
      </c>
      <c r="H137" s="235">
        <v>1</v>
      </c>
      <c r="I137" s="236"/>
      <c r="J137" s="237">
        <f>ROUND(I137*H137,2)</f>
        <v>0</v>
      </c>
      <c r="K137" s="238"/>
      <c r="L137" s="41"/>
      <c r="M137" s="239" t="s">
        <v>1</v>
      </c>
      <c r="N137" s="240" t="s">
        <v>40</v>
      </c>
      <c r="O137" s="88"/>
      <c r="P137" s="241">
        <f>O137*H137</f>
        <v>0</v>
      </c>
      <c r="Q137" s="241">
        <v>0</v>
      </c>
      <c r="R137" s="241">
        <f>Q137*H137</f>
        <v>0</v>
      </c>
      <c r="S137" s="241">
        <v>0</v>
      </c>
      <c r="T137" s="24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3" t="s">
        <v>135</v>
      </c>
      <c r="AT137" s="243" t="s">
        <v>137</v>
      </c>
      <c r="AU137" s="243" t="s">
        <v>83</v>
      </c>
      <c r="AY137" s="14" t="s">
        <v>134</v>
      </c>
      <c r="BE137" s="244">
        <f>IF(N137="základní",J137,0)</f>
        <v>0</v>
      </c>
      <c r="BF137" s="244">
        <f>IF(N137="snížená",J137,0)</f>
        <v>0</v>
      </c>
      <c r="BG137" s="244">
        <f>IF(N137="zákl. přenesená",J137,0)</f>
        <v>0</v>
      </c>
      <c r="BH137" s="244">
        <f>IF(N137="sníž. přenesená",J137,0)</f>
        <v>0</v>
      </c>
      <c r="BI137" s="244">
        <f>IF(N137="nulová",J137,0)</f>
        <v>0</v>
      </c>
      <c r="BJ137" s="14" t="s">
        <v>83</v>
      </c>
      <c r="BK137" s="244">
        <f>ROUND(I137*H137,2)</f>
        <v>0</v>
      </c>
      <c r="BL137" s="14" t="s">
        <v>135</v>
      </c>
      <c r="BM137" s="243" t="s">
        <v>223</v>
      </c>
    </row>
    <row r="138" s="2" customFormat="1" ht="14.4" customHeight="1">
      <c r="A138" s="35"/>
      <c r="B138" s="36"/>
      <c r="C138" s="231" t="s">
        <v>186</v>
      </c>
      <c r="D138" s="231" t="s">
        <v>137</v>
      </c>
      <c r="E138" s="232" t="s">
        <v>263</v>
      </c>
      <c r="F138" s="233" t="s">
        <v>264</v>
      </c>
      <c r="G138" s="234" t="s">
        <v>265</v>
      </c>
      <c r="H138" s="235">
        <v>35</v>
      </c>
      <c r="I138" s="236"/>
      <c r="J138" s="237">
        <f>ROUND(I138*H138,2)</f>
        <v>0</v>
      </c>
      <c r="K138" s="238"/>
      <c r="L138" s="41"/>
      <c r="M138" s="239" t="s">
        <v>1</v>
      </c>
      <c r="N138" s="240" t="s">
        <v>40</v>
      </c>
      <c r="O138" s="88"/>
      <c r="P138" s="241">
        <f>O138*H138</f>
        <v>0</v>
      </c>
      <c r="Q138" s="241">
        <v>0</v>
      </c>
      <c r="R138" s="241">
        <f>Q138*H138</f>
        <v>0</v>
      </c>
      <c r="S138" s="241">
        <v>0</v>
      </c>
      <c r="T138" s="24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3" t="s">
        <v>135</v>
      </c>
      <c r="AT138" s="243" t="s">
        <v>137</v>
      </c>
      <c r="AU138" s="243" t="s">
        <v>83</v>
      </c>
      <c r="AY138" s="14" t="s">
        <v>134</v>
      </c>
      <c r="BE138" s="244">
        <f>IF(N138="základní",J138,0)</f>
        <v>0</v>
      </c>
      <c r="BF138" s="244">
        <f>IF(N138="snížená",J138,0)</f>
        <v>0</v>
      </c>
      <c r="BG138" s="244">
        <f>IF(N138="zákl. přenesená",J138,0)</f>
        <v>0</v>
      </c>
      <c r="BH138" s="244">
        <f>IF(N138="sníž. přenesená",J138,0)</f>
        <v>0</v>
      </c>
      <c r="BI138" s="244">
        <f>IF(N138="nulová",J138,0)</f>
        <v>0</v>
      </c>
      <c r="BJ138" s="14" t="s">
        <v>83</v>
      </c>
      <c r="BK138" s="244">
        <f>ROUND(I138*H138,2)</f>
        <v>0</v>
      </c>
      <c r="BL138" s="14" t="s">
        <v>135</v>
      </c>
      <c r="BM138" s="243" t="s">
        <v>233</v>
      </c>
    </row>
    <row r="139" s="2" customFormat="1" ht="14.4" customHeight="1">
      <c r="A139" s="35"/>
      <c r="B139" s="36"/>
      <c r="C139" s="231" t="s">
        <v>191</v>
      </c>
      <c r="D139" s="231" t="s">
        <v>137</v>
      </c>
      <c r="E139" s="232" t="s">
        <v>266</v>
      </c>
      <c r="F139" s="233" t="s">
        <v>267</v>
      </c>
      <c r="G139" s="234" t="s">
        <v>170</v>
      </c>
      <c r="H139" s="235">
        <v>333</v>
      </c>
      <c r="I139" s="236"/>
      <c r="J139" s="237">
        <f>ROUND(I139*H139,2)</f>
        <v>0</v>
      </c>
      <c r="K139" s="238"/>
      <c r="L139" s="41"/>
      <c r="M139" s="239" t="s">
        <v>1</v>
      </c>
      <c r="N139" s="240" t="s">
        <v>40</v>
      </c>
      <c r="O139" s="88"/>
      <c r="P139" s="241">
        <f>O139*H139</f>
        <v>0</v>
      </c>
      <c r="Q139" s="241">
        <v>0</v>
      </c>
      <c r="R139" s="241">
        <f>Q139*H139</f>
        <v>0</v>
      </c>
      <c r="S139" s="241">
        <v>0</v>
      </c>
      <c r="T139" s="24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3" t="s">
        <v>135</v>
      </c>
      <c r="AT139" s="243" t="s">
        <v>137</v>
      </c>
      <c r="AU139" s="243" t="s">
        <v>83</v>
      </c>
      <c r="AY139" s="14" t="s">
        <v>134</v>
      </c>
      <c r="BE139" s="244">
        <f>IF(N139="základní",J139,0)</f>
        <v>0</v>
      </c>
      <c r="BF139" s="244">
        <f>IF(N139="snížená",J139,0)</f>
        <v>0</v>
      </c>
      <c r="BG139" s="244">
        <f>IF(N139="zákl. přenesená",J139,0)</f>
        <v>0</v>
      </c>
      <c r="BH139" s="244">
        <f>IF(N139="sníž. přenesená",J139,0)</f>
        <v>0</v>
      </c>
      <c r="BI139" s="244">
        <f>IF(N139="nulová",J139,0)</f>
        <v>0</v>
      </c>
      <c r="BJ139" s="14" t="s">
        <v>83</v>
      </c>
      <c r="BK139" s="244">
        <f>ROUND(I139*H139,2)</f>
        <v>0</v>
      </c>
      <c r="BL139" s="14" t="s">
        <v>135</v>
      </c>
      <c r="BM139" s="243" t="s">
        <v>268</v>
      </c>
    </row>
    <row r="140" s="2" customFormat="1" ht="14.4" customHeight="1">
      <c r="A140" s="35"/>
      <c r="B140" s="36"/>
      <c r="C140" s="231" t="s">
        <v>195</v>
      </c>
      <c r="D140" s="231" t="s">
        <v>137</v>
      </c>
      <c r="E140" s="232" t="s">
        <v>269</v>
      </c>
      <c r="F140" s="233" t="s">
        <v>270</v>
      </c>
      <c r="G140" s="234" t="s">
        <v>170</v>
      </c>
      <c r="H140" s="235">
        <v>333</v>
      </c>
      <c r="I140" s="236"/>
      <c r="J140" s="237">
        <f>ROUND(I140*H140,2)</f>
        <v>0</v>
      </c>
      <c r="K140" s="238"/>
      <c r="L140" s="41"/>
      <c r="M140" s="239" t="s">
        <v>1</v>
      </c>
      <c r="N140" s="240" t="s">
        <v>40</v>
      </c>
      <c r="O140" s="88"/>
      <c r="P140" s="241">
        <f>O140*H140</f>
        <v>0</v>
      </c>
      <c r="Q140" s="241">
        <v>0</v>
      </c>
      <c r="R140" s="241">
        <f>Q140*H140</f>
        <v>0</v>
      </c>
      <c r="S140" s="241">
        <v>0</v>
      </c>
      <c r="T140" s="24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3" t="s">
        <v>135</v>
      </c>
      <c r="AT140" s="243" t="s">
        <v>137</v>
      </c>
      <c r="AU140" s="243" t="s">
        <v>83</v>
      </c>
      <c r="AY140" s="14" t="s">
        <v>134</v>
      </c>
      <c r="BE140" s="244">
        <f>IF(N140="základní",J140,0)</f>
        <v>0</v>
      </c>
      <c r="BF140" s="244">
        <f>IF(N140="snížená",J140,0)</f>
        <v>0</v>
      </c>
      <c r="BG140" s="244">
        <f>IF(N140="zákl. přenesená",J140,0)</f>
        <v>0</v>
      </c>
      <c r="BH140" s="244">
        <f>IF(N140="sníž. přenesená",J140,0)</f>
        <v>0</v>
      </c>
      <c r="BI140" s="244">
        <f>IF(N140="nulová",J140,0)</f>
        <v>0</v>
      </c>
      <c r="BJ140" s="14" t="s">
        <v>83</v>
      </c>
      <c r="BK140" s="244">
        <f>ROUND(I140*H140,2)</f>
        <v>0</v>
      </c>
      <c r="BL140" s="14" t="s">
        <v>135</v>
      </c>
      <c r="BM140" s="243" t="s">
        <v>271</v>
      </c>
    </row>
    <row r="141" s="2" customFormat="1" ht="14.4" customHeight="1">
      <c r="A141" s="35"/>
      <c r="B141" s="36"/>
      <c r="C141" s="231" t="s">
        <v>201</v>
      </c>
      <c r="D141" s="231" t="s">
        <v>137</v>
      </c>
      <c r="E141" s="232" t="s">
        <v>272</v>
      </c>
      <c r="F141" s="233" t="s">
        <v>273</v>
      </c>
      <c r="G141" s="234" t="s">
        <v>170</v>
      </c>
      <c r="H141" s="235">
        <v>142</v>
      </c>
      <c r="I141" s="236"/>
      <c r="J141" s="237">
        <f>ROUND(I141*H141,2)</f>
        <v>0</v>
      </c>
      <c r="K141" s="238"/>
      <c r="L141" s="41"/>
      <c r="M141" s="239" t="s">
        <v>1</v>
      </c>
      <c r="N141" s="240" t="s">
        <v>40</v>
      </c>
      <c r="O141" s="88"/>
      <c r="P141" s="241">
        <f>O141*H141</f>
        <v>0</v>
      </c>
      <c r="Q141" s="241">
        <v>0</v>
      </c>
      <c r="R141" s="241">
        <f>Q141*H141</f>
        <v>0</v>
      </c>
      <c r="S141" s="241">
        <v>0</v>
      </c>
      <c r="T141" s="24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3" t="s">
        <v>135</v>
      </c>
      <c r="AT141" s="243" t="s">
        <v>137</v>
      </c>
      <c r="AU141" s="243" t="s">
        <v>83</v>
      </c>
      <c r="AY141" s="14" t="s">
        <v>134</v>
      </c>
      <c r="BE141" s="244">
        <f>IF(N141="základní",J141,0)</f>
        <v>0</v>
      </c>
      <c r="BF141" s="244">
        <f>IF(N141="snížená",J141,0)</f>
        <v>0</v>
      </c>
      <c r="BG141" s="244">
        <f>IF(N141="zákl. přenesená",J141,0)</f>
        <v>0</v>
      </c>
      <c r="BH141" s="244">
        <f>IF(N141="sníž. přenesená",J141,0)</f>
        <v>0</v>
      </c>
      <c r="BI141" s="244">
        <f>IF(N141="nulová",J141,0)</f>
        <v>0</v>
      </c>
      <c r="BJ141" s="14" t="s">
        <v>83</v>
      </c>
      <c r="BK141" s="244">
        <f>ROUND(I141*H141,2)</f>
        <v>0</v>
      </c>
      <c r="BL141" s="14" t="s">
        <v>135</v>
      </c>
      <c r="BM141" s="243" t="s">
        <v>274</v>
      </c>
    </row>
    <row r="142" s="2" customFormat="1" ht="14.4" customHeight="1">
      <c r="A142" s="35"/>
      <c r="B142" s="36"/>
      <c r="C142" s="231" t="s">
        <v>205</v>
      </c>
      <c r="D142" s="231" t="s">
        <v>137</v>
      </c>
      <c r="E142" s="232" t="s">
        <v>275</v>
      </c>
      <c r="F142" s="233" t="s">
        <v>270</v>
      </c>
      <c r="G142" s="234" t="s">
        <v>170</v>
      </c>
      <c r="H142" s="235">
        <v>142</v>
      </c>
      <c r="I142" s="236"/>
      <c r="J142" s="237">
        <f>ROUND(I142*H142,2)</f>
        <v>0</v>
      </c>
      <c r="K142" s="238"/>
      <c r="L142" s="41"/>
      <c r="M142" s="239" t="s">
        <v>1</v>
      </c>
      <c r="N142" s="240" t="s">
        <v>40</v>
      </c>
      <c r="O142" s="88"/>
      <c r="P142" s="241">
        <f>O142*H142</f>
        <v>0</v>
      </c>
      <c r="Q142" s="241">
        <v>0</v>
      </c>
      <c r="R142" s="241">
        <f>Q142*H142</f>
        <v>0</v>
      </c>
      <c r="S142" s="241">
        <v>0</v>
      </c>
      <c r="T142" s="24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3" t="s">
        <v>135</v>
      </c>
      <c r="AT142" s="243" t="s">
        <v>137</v>
      </c>
      <c r="AU142" s="243" t="s">
        <v>83</v>
      </c>
      <c r="AY142" s="14" t="s">
        <v>134</v>
      </c>
      <c r="BE142" s="244">
        <f>IF(N142="základní",J142,0)</f>
        <v>0</v>
      </c>
      <c r="BF142" s="244">
        <f>IF(N142="snížená",J142,0)</f>
        <v>0</v>
      </c>
      <c r="BG142" s="244">
        <f>IF(N142="zákl. přenesená",J142,0)</f>
        <v>0</v>
      </c>
      <c r="BH142" s="244">
        <f>IF(N142="sníž. přenesená",J142,0)</f>
        <v>0</v>
      </c>
      <c r="BI142" s="244">
        <f>IF(N142="nulová",J142,0)</f>
        <v>0</v>
      </c>
      <c r="BJ142" s="14" t="s">
        <v>83</v>
      </c>
      <c r="BK142" s="244">
        <f>ROUND(I142*H142,2)</f>
        <v>0</v>
      </c>
      <c r="BL142" s="14" t="s">
        <v>135</v>
      </c>
      <c r="BM142" s="243" t="s">
        <v>276</v>
      </c>
    </row>
    <row r="143" s="2" customFormat="1" ht="14.4" customHeight="1">
      <c r="A143" s="35"/>
      <c r="B143" s="36"/>
      <c r="C143" s="231" t="s">
        <v>8</v>
      </c>
      <c r="D143" s="231" t="s">
        <v>137</v>
      </c>
      <c r="E143" s="232" t="s">
        <v>277</v>
      </c>
      <c r="F143" s="233" t="s">
        <v>278</v>
      </c>
      <c r="G143" s="234" t="s">
        <v>170</v>
      </c>
      <c r="H143" s="235">
        <v>142</v>
      </c>
      <c r="I143" s="236"/>
      <c r="J143" s="237">
        <f>ROUND(I143*H143,2)</f>
        <v>0</v>
      </c>
      <c r="K143" s="238"/>
      <c r="L143" s="41"/>
      <c r="M143" s="239" t="s">
        <v>1</v>
      </c>
      <c r="N143" s="240" t="s">
        <v>40</v>
      </c>
      <c r="O143" s="88"/>
      <c r="P143" s="241">
        <f>O143*H143</f>
        <v>0</v>
      </c>
      <c r="Q143" s="241">
        <v>0</v>
      </c>
      <c r="R143" s="241">
        <f>Q143*H143</f>
        <v>0</v>
      </c>
      <c r="S143" s="241">
        <v>0</v>
      </c>
      <c r="T143" s="24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3" t="s">
        <v>135</v>
      </c>
      <c r="AT143" s="243" t="s">
        <v>137</v>
      </c>
      <c r="AU143" s="243" t="s">
        <v>83</v>
      </c>
      <c r="AY143" s="14" t="s">
        <v>134</v>
      </c>
      <c r="BE143" s="244">
        <f>IF(N143="základní",J143,0)</f>
        <v>0</v>
      </c>
      <c r="BF143" s="244">
        <f>IF(N143="snížená",J143,0)</f>
        <v>0</v>
      </c>
      <c r="BG143" s="244">
        <f>IF(N143="zákl. přenesená",J143,0)</f>
        <v>0</v>
      </c>
      <c r="BH143" s="244">
        <f>IF(N143="sníž. přenesená",J143,0)</f>
        <v>0</v>
      </c>
      <c r="BI143" s="244">
        <f>IF(N143="nulová",J143,0)</f>
        <v>0</v>
      </c>
      <c r="BJ143" s="14" t="s">
        <v>83</v>
      </c>
      <c r="BK143" s="244">
        <f>ROUND(I143*H143,2)</f>
        <v>0</v>
      </c>
      <c r="BL143" s="14" t="s">
        <v>135</v>
      </c>
      <c r="BM143" s="243" t="s">
        <v>279</v>
      </c>
    </row>
    <row r="144" s="2" customFormat="1" ht="14.4" customHeight="1">
      <c r="A144" s="35"/>
      <c r="B144" s="36"/>
      <c r="C144" s="231" t="s">
        <v>189</v>
      </c>
      <c r="D144" s="231" t="s">
        <v>137</v>
      </c>
      <c r="E144" s="232" t="s">
        <v>280</v>
      </c>
      <c r="F144" s="233" t="s">
        <v>270</v>
      </c>
      <c r="G144" s="234" t="s">
        <v>170</v>
      </c>
      <c r="H144" s="235">
        <v>142</v>
      </c>
      <c r="I144" s="236"/>
      <c r="J144" s="237">
        <f>ROUND(I144*H144,2)</f>
        <v>0</v>
      </c>
      <c r="K144" s="238"/>
      <c r="L144" s="41"/>
      <c r="M144" s="239" t="s">
        <v>1</v>
      </c>
      <c r="N144" s="240" t="s">
        <v>40</v>
      </c>
      <c r="O144" s="88"/>
      <c r="P144" s="241">
        <f>O144*H144</f>
        <v>0</v>
      </c>
      <c r="Q144" s="241">
        <v>0</v>
      </c>
      <c r="R144" s="241">
        <f>Q144*H144</f>
        <v>0</v>
      </c>
      <c r="S144" s="241">
        <v>0</v>
      </c>
      <c r="T144" s="242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3" t="s">
        <v>135</v>
      </c>
      <c r="AT144" s="243" t="s">
        <v>137</v>
      </c>
      <c r="AU144" s="243" t="s">
        <v>83</v>
      </c>
      <c r="AY144" s="14" t="s">
        <v>134</v>
      </c>
      <c r="BE144" s="244">
        <f>IF(N144="základní",J144,0)</f>
        <v>0</v>
      </c>
      <c r="BF144" s="244">
        <f>IF(N144="snížená",J144,0)</f>
        <v>0</v>
      </c>
      <c r="BG144" s="244">
        <f>IF(N144="zákl. přenesená",J144,0)</f>
        <v>0</v>
      </c>
      <c r="BH144" s="244">
        <f>IF(N144="sníž. přenesená",J144,0)</f>
        <v>0</v>
      </c>
      <c r="BI144" s="244">
        <f>IF(N144="nulová",J144,0)</f>
        <v>0</v>
      </c>
      <c r="BJ144" s="14" t="s">
        <v>83</v>
      </c>
      <c r="BK144" s="244">
        <f>ROUND(I144*H144,2)</f>
        <v>0</v>
      </c>
      <c r="BL144" s="14" t="s">
        <v>135</v>
      </c>
      <c r="BM144" s="243" t="s">
        <v>199</v>
      </c>
    </row>
    <row r="145" s="2" customFormat="1" ht="14.4" customHeight="1">
      <c r="A145" s="35"/>
      <c r="B145" s="36"/>
      <c r="C145" s="231" t="s">
        <v>218</v>
      </c>
      <c r="D145" s="231" t="s">
        <v>137</v>
      </c>
      <c r="E145" s="232" t="s">
        <v>281</v>
      </c>
      <c r="F145" s="233" t="s">
        <v>282</v>
      </c>
      <c r="G145" s="234" t="s">
        <v>170</v>
      </c>
      <c r="H145" s="235">
        <v>1</v>
      </c>
      <c r="I145" s="236"/>
      <c r="J145" s="237">
        <f>ROUND(I145*H145,2)</f>
        <v>0</v>
      </c>
      <c r="K145" s="238"/>
      <c r="L145" s="41"/>
      <c r="M145" s="239" t="s">
        <v>1</v>
      </c>
      <c r="N145" s="240" t="s">
        <v>40</v>
      </c>
      <c r="O145" s="88"/>
      <c r="P145" s="241">
        <f>O145*H145</f>
        <v>0</v>
      </c>
      <c r="Q145" s="241">
        <v>0</v>
      </c>
      <c r="R145" s="241">
        <f>Q145*H145</f>
        <v>0</v>
      </c>
      <c r="S145" s="241">
        <v>0</v>
      </c>
      <c r="T145" s="24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3" t="s">
        <v>135</v>
      </c>
      <c r="AT145" s="243" t="s">
        <v>137</v>
      </c>
      <c r="AU145" s="243" t="s">
        <v>83</v>
      </c>
      <c r="AY145" s="14" t="s">
        <v>134</v>
      </c>
      <c r="BE145" s="244">
        <f>IF(N145="základní",J145,0)</f>
        <v>0</v>
      </c>
      <c r="BF145" s="244">
        <f>IF(N145="snížená",J145,0)</f>
        <v>0</v>
      </c>
      <c r="BG145" s="244">
        <f>IF(N145="zákl. přenesená",J145,0)</f>
        <v>0</v>
      </c>
      <c r="BH145" s="244">
        <f>IF(N145="sníž. přenesená",J145,0)</f>
        <v>0</v>
      </c>
      <c r="BI145" s="244">
        <f>IF(N145="nulová",J145,0)</f>
        <v>0</v>
      </c>
      <c r="BJ145" s="14" t="s">
        <v>83</v>
      </c>
      <c r="BK145" s="244">
        <f>ROUND(I145*H145,2)</f>
        <v>0</v>
      </c>
      <c r="BL145" s="14" t="s">
        <v>135</v>
      </c>
      <c r="BM145" s="243" t="s">
        <v>283</v>
      </c>
    </row>
    <row r="146" s="2" customFormat="1" ht="14.4" customHeight="1">
      <c r="A146" s="35"/>
      <c r="B146" s="36"/>
      <c r="C146" s="231" t="s">
        <v>223</v>
      </c>
      <c r="D146" s="231" t="s">
        <v>137</v>
      </c>
      <c r="E146" s="232" t="s">
        <v>284</v>
      </c>
      <c r="F146" s="233" t="s">
        <v>285</v>
      </c>
      <c r="G146" s="234" t="s">
        <v>170</v>
      </c>
      <c r="H146" s="235">
        <v>1</v>
      </c>
      <c r="I146" s="236"/>
      <c r="J146" s="237">
        <f>ROUND(I146*H146,2)</f>
        <v>0</v>
      </c>
      <c r="K146" s="238"/>
      <c r="L146" s="41"/>
      <c r="M146" s="239" t="s">
        <v>1</v>
      </c>
      <c r="N146" s="240" t="s">
        <v>40</v>
      </c>
      <c r="O146" s="88"/>
      <c r="P146" s="241">
        <f>O146*H146</f>
        <v>0</v>
      </c>
      <c r="Q146" s="241">
        <v>0</v>
      </c>
      <c r="R146" s="241">
        <f>Q146*H146</f>
        <v>0</v>
      </c>
      <c r="S146" s="241">
        <v>0</v>
      </c>
      <c r="T146" s="24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3" t="s">
        <v>135</v>
      </c>
      <c r="AT146" s="243" t="s">
        <v>137</v>
      </c>
      <c r="AU146" s="243" t="s">
        <v>83</v>
      </c>
      <c r="AY146" s="14" t="s">
        <v>134</v>
      </c>
      <c r="BE146" s="244">
        <f>IF(N146="základní",J146,0)</f>
        <v>0</v>
      </c>
      <c r="BF146" s="244">
        <f>IF(N146="snížená",J146,0)</f>
        <v>0</v>
      </c>
      <c r="BG146" s="244">
        <f>IF(N146="zákl. přenesená",J146,0)</f>
        <v>0</v>
      </c>
      <c r="BH146" s="244">
        <f>IF(N146="sníž. přenesená",J146,0)</f>
        <v>0</v>
      </c>
      <c r="BI146" s="244">
        <f>IF(N146="nulová",J146,0)</f>
        <v>0</v>
      </c>
      <c r="BJ146" s="14" t="s">
        <v>83</v>
      </c>
      <c r="BK146" s="244">
        <f>ROUND(I146*H146,2)</f>
        <v>0</v>
      </c>
      <c r="BL146" s="14" t="s">
        <v>135</v>
      </c>
      <c r="BM146" s="243" t="s">
        <v>286</v>
      </c>
    </row>
    <row r="147" s="2" customFormat="1" ht="14.4" customHeight="1">
      <c r="A147" s="35"/>
      <c r="B147" s="36"/>
      <c r="C147" s="231" t="s">
        <v>227</v>
      </c>
      <c r="D147" s="231" t="s">
        <v>137</v>
      </c>
      <c r="E147" s="232" t="s">
        <v>287</v>
      </c>
      <c r="F147" s="233" t="s">
        <v>288</v>
      </c>
      <c r="G147" s="234" t="s">
        <v>170</v>
      </c>
      <c r="H147" s="235">
        <v>1</v>
      </c>
      <c r="I147" s="236"/>
      <c r="J147" s="237">
        <f>ROUND(I147*H147,2)</f>
        <v>0</v>
      </c>
      <c r="K147" s="238"/>
      <c r="L147" s="41"/>
      <c r="M147" s="239" t="s">
        <v>1</v>
      </c>
      <c r="N147" s="240" t="s">
        <v>40</v>
      </c>
      <c r="O147" s="88"/>
      <c r="P147" s="241">
        <f>O147*H147</f>
        <v>0</v>
      </c>
      <c r="Q147" s="241">
        <v>0</v>
      </c>
      <c r="R147" s="241">
        <f>Q147*H147</f>
        <v>0</v>
      </c>
      <c r="S147" s="241">
        <v>0</v>
      </c>
      <c r="T147" s="24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3" t="s">
        <v>135</v>
      </c>
      <c r="AT147" s="243" t="s">
        <v>137</v>
      </c>
      <c r="AU147" s="243" t="s">
        <v>83</v>
      </c>
      <c r="AY147" s="14" t="s">
        <v>134</v>
      </c>
      <c r="BE147" s="244">
        <f>IF(N147="základní",J147,0)</f>
        <v>0</v>
      </c>
      <c r="BF147" s="244">
        <f>IF(N147="snížená",J147,0)</f>
        <v>0</v>
      </c>
      <c r="BG147" s="244">
        <f>IF(N147="zákl. přenesená",J147,0)</f>
        <v>0</v>
      </c>
      <c r="BH147" s="244">
        <f>IF(N147="sníž. přenesená",J147,0)</f>
        <v>0</v>
      </c>
      <c r="BI147" s="244">
        <f>IF(N147="nulová",J147,0)</f>
        <v>0</v>
      </c>
      <c r="BJ147" s="14" t="s">
        <v>83</v>
      </c>
      <c r="BK147" s="244">
        <f>ROUND(I147*H147,2)</f>
        <v>0</v>
      </c>
      <c r="BL147" s="14" t="s">
        <v>135</v>
      </c>
      <c r="BM147" s="243" t="s">
        <v>289</v>
      </c>
    </row>
    <row r="148" s="2" customFormat="1" ht="14.4" customHeight="1">
      <c r="A148" s="35"/>
      <c r="B148" s="36"/>
      <c r="C148" s="231" t="s">
        <v>233</v>
      </c>
      <c r="D148" s="231" t="s">
        <v>137</v>
      </c>
      <c r="E148" s="232" t="s">
        <v>290</v>
      </c>
      <c r="F148" s="233" t="s">
        <v>270</v>
      </c>
      <c r="G148" s="234" t="s">
        <v>170</v>
      </c>
      <c r="H148" s="235">
        <v>1</v>
      </c>
      <c r="I148" s="236"/>
      <c r="J148" s="237">
        <f>ROUND(I148*H148,2)</f>
        <v>0</v>
      </c>
      <c r="K148" s="238"/>
      <c r="L148" s="41"/>
      <c r="M148" s="239" t="s">
        <v>1</v>
      </c>
      <c r="N148" s="240" t="s">
        <v>40</v>
      </c>
      <c r="O148" s="88"/>
      <c r="P148" s="241">
        <f>O148*H148</f>
        <v>0</v>
      </c>
      <c r="Q148" s="241">
        <v>0</v>
      </c>
      <c r="R148" s="241">
        <f>Q148*H148</f>
        <v>0</v>
      </c>
      <c r="S148" s="241">
        <v>0</v>
      </c>
      <c r="T148" s="24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3" t="s">
        <v>135</v>
      </c>
      <c r="AT148" s="243" t="s">
        <v>137</v>
      </c>
      <c r="AU148" s="243" t="s">
        <v>83</v>
      </c>
      <c r="AY148" s="14" t="s">
        <v>134</v>
      </c>
      <c r="BE148" s="244">
        <f>IF(N148="základní",J148,0)</f>
        <v>0</v>
      </c>
      <c r="BF148" s="244">
        <f>IF(N148="snížená",J148,0)</f>
        <v>0</v>
      </c>
      <c r="BG148" s="244">
        <f>IF(N148="zákl. přenesená",J148,0)</f>
        <v>0</v>
      </c>
      <c r="BH148" s="244">
        <f>IF(N148="sníž. přenesená",J148,0)</f>
        <v>0</v>
      </c>
      <c r="BI148" s="244">
        <f>IF(N148="nulová",J148,0)</f>
        <v>0</v>
      </c>
      <c r="BJ148" s="14" t="s">
        <v>83</v>
      </c>
      <c r="BK148" s="244">
        <f>ROUND(I148*H148,2)</f>
        <v>0</v>
      </c>
      <c r="BL148" s="14" t="s">
        <v>135</v>
      </c>
      <c r="BM148" s="243" t="s">
        <v>291</v>
      </c>
    </row>
    <row r="149" s="2" customFormat="1" ht="14.4" customHeight="1">
      <c r="A149" s="35"/>
      <c r="B149" s="36"/>
      <c r="C149" s="231" t="s">
        <v>7</v>
      </c>
      <c r="D149" s="231" t="s">
        <v>137</v>
      </c>
      <c r="E149" s="232" t="s">
        <v>292</v>
      </c>
      <c r="F149" s="233" t="s">
        <v>293</v>
      </c>
      <c r="G149" s="234" t="s">
        <v>170</v>
      </c>
      <c r="H149" s="235">
        <v>1</v>
      </c>
      <c r="I149" s="236"/>
      <c r="J149" s="237">
        <f>ROUND(I149*H149,2)</f>
        <v>0</v>
      </c>
      <c r="K149" s="238"/>
      <c r="L149" s="41"/>
      <c r="M149" s="239" t="s">
        <v>1</v>
      </c>
      <c r="N149" s="240" t="s">
        <v>40</v>
      </c>
      <c r="O149" s="88"/>
      <c r="P149" s="241">
        <f>O149*H149</f>
        <v>0</v>
      </c>
      <c r="Q149" s="241">
        <v>0</v>
      </c>
      <c r="R149" s="241">
        <f>Q149*H149</f>
        <v>0</v>
      </c>
      <c r="S149" s="241">
        <v>0</v>
      </c>
      <c r="T149" s="24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3" t="s">
        <v>135</v>
      </c>
      <c r="AT149" s="243" t="s">
        <v>137</v>
      </c>
      <c r="AU149" s="243" t="s">
        <v>83</v>
      </c>
      <c r="AY149" s="14" t="s">
        <v>134</v>
      </c>
      <c r="BE149" s="244">
        <f>IF(N149="základní",J149,0)</f>
        <v>0</v>
      </c>
      <c r="BF149" s="244">
        <f>IF(N149="snížená",J149,0)</f>
        <v>0</v>
      </c>
      <c r="BG149" s="244">
        <f>IF(N149="zákl. přenesená",J149,0)</f>
        <v>0</v>
      </c>
      <c r="BH149" s="244">
        <f>IF(N149="sníž. přenesená",J149,0)</f>
        <v>0</v>
      </c>
      <c r="BI149" s="244">
        <f>IF(N149="nulová",J149,0)</f>
        <v>0</v>
      </c>
      <c r="BJ149" s="14" t="s">
        <v>83</v>
      </c>
      <c r="BK149" s="244">
        <f>ROUND(I149*H149,2)</f>
        <v>0</v>
      </c>
      <c r="BL149" s="14" t="s">
        <v>135</v>
      </c>
      <c r="BM149" s="243" t="s">
        <v>294</v>
      </c>
    </row>
    <row r="150" s="2" customFormat="1" ht="14.4" customHeight="1">
      <c r="A150" s="35"/>
      <c r="B150" s="36"/>
      <c r="C150" s="231" t="s">
        <v>268</v>
      </c>
      <c r="D150" s="231" t="s">
        <v>137</v>
      </c>
      <c r="E150" s="232" t="s">
        <v>295</v>
      </c>
      <c r="F150" s="233" t="s">
        <v>270</v>
      </c>
      <c r="G150" s="234" t="s">
        <v>170</v>
      </c>
      <c r="H150" s="235">
        <v>1</v>
      </c>
      <c r="I150" s="236"/>
      <c r="J150" s="237">
        <f>ROUND(I150*H150,2)</f>
        <v>0</v>
      </c>
      <c r="K150" s="238"/>
      <c r="L150" s="41"/>
      <c r="M150" s="239" t="s">
        <v>1</v>
      </c>
      <c r="N150" s="240" t="s">
        <v>40</v>
      </c>
      <c r="O150" s="88"/>
      <c r="P150" s="241">
        <f>O150*H150</f>
        <v>0</v>
      </c>
      <c r="Q150" s="241">
        <v>0</v>
      </c>
      <c r="R150" s="241">
        <f>Q150*H150</f>
        <v>0</v>
      </c>
      <c r="S150" s="241">
        <v>0</v>
      </c>
      <c r="T150" s="242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3" t="s">
        <v>135</v>
      </c>
      <c r="AT150" s="243" t="s">
        <v>137</v>
      </c>
      <c r="AU150" s="243" t="s">
        <v>83</v>
      </c>
      <c r="AY150" s="14" t="s">
        <v>134</v>
      </c>
      <c r="BE150" s="244">
        <f>IF(N150="základní",J150,0)</f>
        <v>0</v>
      </c>
      <c r="BF150" s="244">
        <f>IF(N150="snížená",J150,0)</f>
        <v>0</v>
      </c>
      <c r="BG150" s="244">
        <f>IF(N150="zákl. přenesená",J150,0)</f>
        <v>0</v>
      </c>
      <c r="BH150" s="244">
        <f>IF(N150="sníž. přenesená",J150,0)</f>
        <v>0</v>
      </c>
      <c r="BI150" s="244">
        <f>IF(N150="nulová",J150,0)</f>
        <v>0</v>
      </c>
      <c r="BJ150" s="14" t="s">
        <v>83</v>
      </c>
      <c r="BK150" s="244">
        <f>ROUND(I150*H150,2)</f>
        <v>0</v>
      </c>
      <c r="BL150" s="14" t="s">
        <v>135</v>
      </c>
      <c r="BM150" s="243" t="s">
        <v>296</v>
      </c>
    </row>
    <row r="151" s="2" customFormat="1" ht="14.4" customHeight="1">
      <c r="A151" s="35"/>
      <c r="B151" s="36"/>
      <c r="C151" s="231" t="s">
        <v>297</v>
      </c>
      <c r="D151" s="231" t="s">
        <v>137</v>
      </c>
      <c r="E151" s="232" t="s">
        <v>298</v>
      </c>
      <c r="F151" s="233" t="s">
        <v>299</v>
      </c>
      <c r="G151" s="234" t="s">
        <v>170</v>
      </c>
      <c r="H151" s="235">
        <v>39</v>
      </c>
      <c r="I151" s="236"/>
      <c r="J151" s="237">
        <f>ROUND(I151*H151,2)</f>
        <v>0</v>
      </c>
      <c r="K151" s="238"/>
      <c r="L151" s="41"/>
      <c r="M151" s="239" t="s">
        <v>1</v>
      </c>
      <c r="N151" s="240" t="s">
        <v>40</v>
      </c>
      <c r="O151" s="88"/>
      <c r="P151" s="241">
        <f>O151*H151</f>
        <v>0</v>
      </c>
      <c r="Q151" s="241">
        <v>0</v>
      </c>
      <c r="R151" s="241">
        <f>Q151*H151</f>
        <v>0</v>
      </c>
      <c r="S151" s="241">
        <v>0</v>
      </c>
      <c r="T151" s="24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3" t="s">
        <v>135</v>
      </c>
      <c r="AT151" s="243" t="s">
        <v>137</v>
      </c>
      <c r="AU151" s="243" t="s">
        <v>83</v>
      </c>
      <c r="AY151" s="14" t="s">
        <v>134</v>
      </c>
      <c r="BE151" s="244">
        <f>IF(N151="základní",J151,0)</f>
        <v>0</v>
      </c>
      <c r="BF151" s="244">
        <f>IF(N151="snížená",J151,0)</f>
        <v>0</v>
      </c>
      <c r="BG151" s="244">
        <f>IF(N151="zákl. přenesená",J151,0)</f>
        <v>0</v>
      </c>
      <c r="BH151" s="244">
        <f>IF(N151="sníž. přenesená",J151,0)</f>
        <v>0</v>
      </c>
      <c r="BI151" s="244">
        <f>IF(N151="nulová",J151,0)</f>
        <v>0</v>
      </c>
      <c r="BJ151" s="14" t="s">
        <v>83</v>
      </c>
      <c r="BK151" s="244">
        <f>ROUND(I151*H151,2)</f>
        <v>0</v>
      </c>
      <c r="BL151" s="14" t="s">
        <v>135</v>
      </c>
      <c r="BM151" s="243" t="s">
        <v>300</v>
      </c>
    </row>
    <row r="152" s="2" customFormat="1" ht="14.4" customHeight="1">
      <c r="A152" s="35"/>
      <c r="B152" s="36"/>
      <c r="C152" s="231" t="s">
        <v>271</v>
      </c>
      <c r="D152" s="231" t="s">
        <v>137</v>
      </c>
      <c r="E152" s="232" t="s">
        <v>295</v>
      </c>
      <c r="F152" s="233" t="s">
        <v>270</v>
      </c>
      <c r="G152" s="234" t="s">
        <v>170</v>
      </c>
      <c r="H152" s="235">
        <v>39</v>
      </c>
      <c r="I152" s="236"/>
      <c r="J152" s="237">
        <f>ROUND(I152*H152,2)</f>
        <v>0</v>
      </c>
      <c r="K152" s="238"/>
      <c r="L152" s="41"/>
      <c r="M152" s="239" t="s">
        <v>1</v>
      </c>
      <c r="N152" s="240" t="s">
        <v>40</v>
      </c>
      <c r="O152" s="88"/>
      <c r="P152" s="241">
        <f>O152*H152</f>
        <v>0</v>
      </c>
      <c r="Q152" s="241">
        <v>0</v>
      </c>
      <c r="R152" s="241">
        <f>Q152*H152</f>
        <v>0</v>
      </c>
      <c r="S152" s="241">
        <v>0</v>
      </c>
      <c r="T152" s="24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3" t="s">
        <v>135</v>
      </c>
      <c r="AT152" s="243" t="s">
        <v>137</v>
      </c>
      <c r="AU152" s="243" t="s">
        <v>83</v>
      </c>
      <c r="AY152" s="14" t="s">
        <v>134</v>
      </c>
      <c r="BE152" s="244">
        <f>IF(N152="základní",J152,0)</f>
        <v>0</v>
      </c>
      <c r="BF152" s="244">
        <f>IF(N152="snížená",J152,0)</f>
        <v>0</v>
      </c>
      <c r="BG152" s="244">
        <f>IF(N152="zákl. přenesená",J152,0)</f>
        <v>0</v>
      </c>
      <c r="BH152" s="244">
        <f>IF(N152="sníž. přenesená",J152,0)</f>
        <v>0</v>
      </c>
      <c r="BI152" s="244">
        <f>IF(N152="nulová",J152,0)</f>
        <v>0</v>
      </c>
      <c r="BJ152" s="14" t="s">
        <v>83</v>
      </c>
      <c r="BK152" s="244">
        <f>ROUND(I152*H152,2)</f>
        <v>0</v>
      </c>
      <c r="BL152" s="14" t="s">
        <v>135</v>
      </c>
      <c r="BM152" s="243" t="s">
        <v>301</v>
      </c>
    </row>
    <row r="153" s="2" customFormat="1" ht="14.4" customHeight="1">
      <c r="A153" s="35"/>
      <c r="B153" s="36"/>
      <c r="C153" s="231" t="s">
        <v>302</v>
      </c>
      <c r="D153" s="231" t="s">
        <v>137</v>
      </c>
      <c r="E153" s="232" t="s">
        <v>303</v>
      </c>
      <c r="F153" s="233" t="s">
        <v>304</v>
      </c>
      <c r="G153" s="234" t="s">
        <v>170</v>
      </c>
      <c r="H153" s="235">
        <v>60</v>
      </c>
      <c r="I153" s="236"/>
      <c r="J153" s="237">
        <f>ROUND(I153*H153,2)</f>
        <v>0</v>
      </c>
      <c r="K153" s="238"/>
      <c r="L153" s="41"/>
      <c r="M153" s="239" t="s">
        <v>1</v>
      </c>
      <c r="N153" s="240" t="s">
        <v>40</v>
      </c>
      <c r="O153" s="88"/>
      <c r="P153" s="241">
        <f>O153*H153</f>
        <v>0</v>
      </c>
      <c r="Q153" s="241">
        <v>0</v>
      </c>
      <c r="R153" s="241">
        <f>Q153*H153</f>
        <v>0</v>
      </c>
      <c r="S153" s="241">
        <v>0</v>
      </c>
      <c r="T153" s="24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3" t="s">
        <v>135</v>
      </c>
      <c r="AT153" s="243" t="s">
        <v>137</v>
      </c>
      <c r="AU153" s="243" t="s">
        <v>83</v>
      </c>
      <c r="AY153" s="14" t="s">
        <v>134</v>
      </c>
      <c r="BE153" s="244">
        <f>IF(N153="základní",J153,0)</f>
        <v>0</v>
      </c>
      <c r="BF153" s="244">
        <f>IF(N153="snížená",J153,0)</f>
        <v>0</v>
      </c>
      <c r="BG153" s="244">
        <f>IF(N153="zákl. přenesená",J153,0)</f>
        <v>0</v>
      </c>
      <c r="BH153" s="244">
        <f>IF(N153="sníž. přenesená",J153,0)</f>
        <v>0</v>
      </c>
      <c r="BI153" s="244">
        <f>IF(N153="nulová",J153,0)</f>
        <v>0</v>
      </c>
      <c r="BJ153" s="14" t="s">
        <v>83</v>
      </c>
      <c r="BK153" s="244">
        <f>ROUND(I153*H153,2)</f>
        <v>0</v>
      </c>
      <c r="BL153" s="14" t="s">
        <v>135</v>
      </c>
      <c r="BM153" s="243" t="s">
        <v>305</v>
      </c>
    </row>
    <row r="154" s="2" customFormat="1" ht="14.4" customHeight="1">
      <c r="A154" s="35"/>
      <c r="B154" s="36"/>
      <c r="C154" s="231" t="s">
        <v>274</v>
      </c>
      <c r="D154" s="231" t="s">
        <v>137</v>
      </c>
      <c r="E154" s="232" t="s">
        <v>306</v>
      </c>
      <c r="F154" s="233" t="s">
        <v>270</v>
      </c>
      <c r="G154" s="234" t="s">
        <v>170</v>
      </c>
      <c r="H154" s="235">
        <v>60</v>
      </c>
      <c r="I154" s="236"/>
      <c r="J154" s="237">
        <f>ROUND(I154*H154,2)</f>
        <v>0</v>
      </c>
      <c r="K154" s="238"/>
      <c r="L154" s="41"/>
      <c r="M154" s="239" t="s">
        <v>1</v>
      </c>
      <c r="N154" s="240" t="s">
        <v>40</v>
      </c>
      <c r="O154" s="88"/>
      <c r="P154" s="241">
        <f>O154*H154</f>
        <v>0</v>
      </c>
      <c r="Q154" s="241">
        <v>0</v>
      </c>
      <c r="R154" s="241">
        <f>Q154*H154</f>
        <v>0</v>
      </c>
      <c r="S154" s="241">
        <v>0</v>
      </c>
      <c r="T154" s="24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3" t="s">
        <v>135</v>
      </c>
      <c r="AT154" s="243" t="s">
        <v>137</v>
      </c>
      <c r="AU154" s="243" t="s">
        <v>83</v>
      </c>
      <c r="AY154" s="14" t="s">
        <v>134</v>
      </c>
      <c r="BE154" s="244">
        <f>IF(N154="základní",J154,0)</f>
        <v>0</v>
      </c>
      <c r="BF154" s="244">
        <f>IF(N154="snížená",J154,0)</f>
        <v>0</v>
      </c>
      <c r="BG154" s="244">
        <f>IF(N154="zákl. přenesená",J154,0)</f>
        <v>0</v>
      </c>
      <c r="BH154" s="244">
        <f>IF(N154="sníž. přenesená",J154,0)</f>
        <v>0</v>
      </c>
      <c r="BI154" s="244">
        <f>IF(N154="nulová",J154,0)</f>
        <v>0</v>
      </c>
      <c r="BJ154" s="14" t="s">
        <v>83</v>
      </c>
      <c r="BK154" s="244">
        <f>ROUND(I154*H154,2)</f>
        <v>0</v>
      </c>
      <c r="BL154" s="14" t="s">
        <v>135</v>
      </c>
      <c r="BM154" s="243" t="s">
        <v>307</v>
      </c>
    </row>
    <row r="155" s="2" customFormat="1" ht="14.4" customHeight="1">
      <c r="A155" s="35"/>
      <c r="B155" s="36"/>
      <c r="C155" s="231" t="s">
        <v>308</v>
      </c>
      <c r="D155" s="231" t="s">
        <v>137</v>
      </c>
      <c r="E155" s="232" t="s">
        <v>309</v>
      </c>
      <c r="F155" s="233" t="s">
        <v>310</v>
      </c>
      <c r="G155" s="234" t="s">
        <v>221</v>
      </c>
      <c r="H155" s="235">
        <v>50</v>
      </c>
      <c r="I155" s="236"/>
      <c r="J155" s="237">
        <f>ROUND(I155*H155,2)</f>
        <v>0</v>
      </c>
      <c r="K155" s="238"/>
      <c r="L155" s="41"/>
      <c r="M155" s="239" t="s">
        <v>1</v>
      </c>
      <c r="N155" s="240" t="s">
        <v>40</v>
      </c>
      <c r="O155" s="88"/>
      <c r="P155" s="241">
        <f>O155*H155</f>
        <v>0</v>
      </c>
      <c r="Q155" s="241">
        <v>0</v>
      </c>
      <c r="R155" s="241">
        <f>Q155*H155</f>
        <v>0</v>
      </c>
      <c r="S155" s="241">
        <v>0</v>
      </c>
      <c r="T155" s="24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3" t="s">
        <v>135</v>
      </c>
      <c r="AT155" s="243" t="s">
        <v>137</v>
      </c>
      <c r="AU155" s="243" t="s">
        <v>83</v>
      </c>
      <c r="AY155" s="14" t="s">
        <v>134</v>
      </c>
      <c r="BE155" s="244">
        <f>IF(N155="základní",J155,0)</f>
        <v>0</v>
      </c>
      <c r="BF155" s="244">
        <f>IF(N155="snížená",J155,0)</f>
        <v>0</v>
      </c>
      <c r="BG155" s="244">
        <f>IF(N155="zákl. přenesená",J155,0)</f>
        <v>0</v>
      </c>
      <c r="BH155" s="244">
        <f>IF(N155="sníž. přenesená",J155,0)</f>
        <v>0</v>
      </c>
      <c r="BI155" s="244">
        <f>IF(N155="nulová",J155,0)</f>
        <v>0</v>
      </c>
      <c r="BJ155" s="14" t="s">
        <v>83</v>
      </c>
      <c r="BK155" s="244">
        <f>ROUND(I155*H155,2)</f>
        <v>0</v>
      </c>
      <c r="BL155" s="14" t="s">
        <v>135</v>
      </c>
      <c r="BM155" s="243" t="s">
        <v>311</v>
      </c>
    </row>
    <row r="156" s="2" customFormat="1" ht="14.4" customHeight="1">
      <c r="A156" s="35"/>
      <c r="B156" s="36"/>
      <c r="C156" s="231" t="s">
        <v>276</v>
      </c>
      <c r="D156" s="231" t="s">
        <v>137</v>
      </c>
      <c r="E156" s="232" t="s">
        <v>312</v>
      </c>
      <c r="F156" s="233" t="s">
        <v>270</v>
      </c>
      <c r="G156" s="234" t="s">
        <v>221</v>
      </c>
      <c r="H156" s="235">
        <v>50</v>
      </c>
      <c r="I156" s="236"/>
      <c r="J156" s="237">
        <f>ROUND(I156*H156,2)</f>
        <v>0</v>
      </c>
      <c r="K156" s="238"/>
      <c r="L156" s="41"/>
      <c r="M156" s="239" t="s">
        <v>1</v>
      </c>
      <c r="N156" s="240" t="s">
        <v>40</v>
      </c>
      <c r="O156" s="88"/>
      <c r="P156" s="241">
        <f>O156*H156</f>
        <v>0</v>
      </c>
      <c r="Q156" s="241">
        <v>0</v>
      </c>
      <c r="R156" s="241">
        <f>Q156*H156</f>
        <v>0</v>
      </c>
      <c r="S156" s="241">
        <v>0</v>
      </c>
      <c r="T156" s="24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3" t="s">
        <v>135</v>
      </c>
      <c r="AT156" s="243" t="s">
        <v>137</v>
      </c>
      <c r="AU156" s="243" t="s">
        <v>83</v>
      </c>
      <c r="AY156" s="14" t="s">
        <v>134</v>
      </c>
      <c r="BE156" s="244">
        <f>IF(N156="základní",J156,0)</f>
        <v>0</v>
      </c>
      <c r="BF156" s="244">
        <f>IF(N156="snížená",J156,0)</f>
        <v>0</v>
      </c>
      <c r="BG156" s="244">
        <f>IF(N156="zákl. přenesená",J156,0)</f>
        <v>0</v>
      </c>
      <c r="BH156" s="244">
        <f>IF(N156="sníž. přenesená",J156,0)</f>
        <v>0</v>
      </c>
      <c r="BI156" s="244">
        <f>IF(N156="nulová",J156,0)</f>
        <v>0</v>
      </c>
      <c r="BJ156" s="14" t="s">
        <v>83</v>
      </c>
      <c r="BK156" s="244">
        <f>ROUND(I156*H156,2)</f>
        <v>0</v>
      </c>
      <c r="BL156" s="14" t="s">
        <v>135</v>
      </c>
      <c r="BM156" s="243" t="s">
        <v>313</v>
      </c>
    </row>
    <row r="157" s="2" customFormat="1" ht="14.4" customHeight="1">
      <c r="A157" s="35"/>
      <c r="B157" s="36"/>
      <c r="C157" s="231" t="s">
        <v>314</v>
      </c>
      <c r="D157" s="231" t="s">
        <v>137</v>
      </c>
      <c r="E157" s="232" t="s">
        <v>315</v>
      </c>
      <c r="F157" s="233" t="s">
        <v>316</v>
      </c>
      <c r="G157" s="234" t="s">
        <v>221</v>
      </c>
      <c r="H157" s="235">
        <v>3620</v>
      </c>
      <c r="I157" s="236"/>
      <c r="J157" s="237">
        <f>ROUND(I157*H157,2)</f>
        <v>0</v>
      </c>
      <c r="K157" s="238"/>
      <c r="L157" s="41"/>
      <c r="M157" s="239" t="s">
        <v>1</v>
      </c>
      <c r="N157" s="240" t="s">
        <v>40</v>
      </c>
      <c r="O157" s="88"/>
      <c r="P157" s="241">
        <f>O157*H157</f>
        <v>0</v>
      </c>
      <c r="Q157" s="241">
        <v>0</v>
      </c>
      <c r="R157" s="241">
        <f>Q157*H157</f>
        <v>0</v>
      </c>
      <c r="S157" s="241">
        <v>0</v>
      </c>
      <c r="T157" s="242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3" t="s">
        <v>135</v>
      </c>
      <c r="AT157" s="243" t="s">
        <v>137</v>
      </c>
      <c r="AU157" s="243" t="s">
        <v>83</v>
      </c>
      <c r="AY157" s="14" t="s">
        <v>134</v>
      </c>
      <c r="BE157" s="244">
        <f>IF(N157="základní",J157,0)</f>
        <v>0</v>
      </c>
      <c r="BF157" s="244">
        <f>IF(N157="snížená",J157,0)</f>
        <v>0</v>
      </c>
      <c r="BG157" s="244">
        <f>IF(N157="zákl. přenesená",J157,0)</f>
        <v>0</v>
      </c>
      <c r="BH157" s="244">
        <f>IF(N157="sníž. přenesená",J157,0)</f>
        <v>0</v>
      </c>
      <c r="BI157" s="244">
        <f>IF(N157="nulová",J157,0)</f>
        <v>0</v>
      </c>
      <c r="BJ157" s="14" t="s">
        <v>83</v>
      </c>
      <c r="BK157" s="244">
        <f>ROUND(I157*H157,2)</f>
        <v>0</v>
      </c>
      <c r="BL157" s="14" t="s">
        <v>135</v>
      </c>
      <c r="BM157" s="243" t="s">
        <v>317</v>
      </c>
    </row>
    <row r="158" s="2" customFormat="1" ht="14.4" customHeight="1">
      <c r="A158" s="35"/>
      <c r="B158" s="36"/>
      <c r="C158" s="231" t="s">
        <v>279</v>
      </c>
      <c r="D158" s="231" t="s">
        <v>137</v>
      </c>
      <c r="E158" s="232" t="s">
        <v>318</v>
      </c>
      <c r="F158" s="233" t="s">
        <v>270</v>
      </c>
      <c r="G158" s="234" t="s">
        <v>221</v>
      </c>
      <c r="H158" s="235">
        <v>3620</v>
      </c>
      <c r="I158" s="236"/>
      <c r="J158" s="237">
        <f>ROUND(I158*H158,2)</f>
        <v>0</v>
      </c>
      <c r="K158" s="238"/>
      <c r="L158" s="41"/>
      <c r="M158" s="239" t="s">
        <v>1</v>
      </c>
      <c r="N158" s="240" t="s">
        <v>40</v>
      </c>
      <c r="O158" s="88"/>
      <c r="P158" s="241">
        <f>O158*H158</f>
        <v>0</v>
      </c>
      <c r="Q158" s="241">
        <v>0</v>
      </c>
      <c r="R158" s="241">
        <f>Q158*H158</f>
        <v>0</v>
      </c>
      <c r="S158" s="241">
        <v>0</v>
      </c>
      <c r="T158" s="24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3" t="s">
        <v>135</v>
      </c>
      <c r="AT158" s="243" t="s">
        <v>137</v>
      </c>
      <c r="AU158" s="243" t="s">
        <v>83</v>
      </c>
      <c r="AY158" s="14" t="s">
        <v>134</v>
      </c>
      <c r="BE158" s="244">
        <f>IF(N158="základní",J158,0)</f>
        <v>0</v>
      </c>
      <c r="BF158" s="244">
        <f>IF(N158="snížená",J158,0)</f>
        <v>0</v>
      </c>
      <c r="BG158" s="244">
        <f>IF(N158="zákl. přenesená",J158,0)</f>
        <v>0</v>
      </c>
      <c r="BH158" s="244">
        <f>IF(N158="sníž. přenesená",J158,0)</f>
        <v>0</v>
      </c>
      <c r="BI158" s="244">
        <f>IF(N158="nulová",J158,0)</f>
        <v>0</v>
      </c>
      <c r="BJ158" s="14" t="s">
        <v>83</v>
      </c>
      <c r="BK158" s="244">
        <f>ROUND(I158*H158,2)</f>
        <v>0</v>
      </c>
      <c r="BL158" s="14" t="s">
        <v>135</v>
      </c>
      <c r="BM158" s="243" t="s">
        <v>319</v>
      </c>
    </row>
    <row r="159" s="2" customFormat="1" ht="14.4" customHeight="1">
      <c r="A159" s="35"/>
      <c r="B159" s="36"/>
      <c r="C159" s="231" t="s">
        <v>320</v>
      </c>
      <c r="D159" s="231" t="s">
        <v>137</v>
      </c>
      <c r="E159" s="232" t="s">
        <v>321</v>
      </c>
      <c r="F159" s="233" t="s">
        <v>322</v>
      </c>
      <c r="G159" s="234" t="s">
        <v>221</v>
      </c>
      <c r="H159" s="235">
        <v>950</v>
      </c>
      <c r="I159" s="236"/>
      <c r="J159" s="237">
        <f>ROUND(I159*H159,2)</f>
        <v>0</v>
      </c>
      <c r="K159" s="238"/>
      <c r="L159" s="41"/>
      <c r="M159" s="239" t="s">
        <v>1</v>
      </c>
      <c r="N159" s="240" t="s">
        <v>40</v>
      </c>
      <c r="O159" s="88"/>
      <c r="P159" s="241">
        <f>O159*H159</f>
        <v>0</v>
      </c>
      <c r="Q159" s="241">
        <v>0</v>
      </c>
      <c r="R159" s="241">
        <f>Q159*H159</f>
        <v>0</v>
      </c>
      <c r="S159" s="241">
        <v>0</v>
      </c>
      <c r="T159" s="242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3" t="s">
        <v>135</v>
      </c>
      <c r="AT159" s="243" t="s">
        <v>137</v>
      </c>
      <c r="AU159" s="243" t="s">
        <v>83</v>
      </c>
      <c r="AY159" s="14" t="s">
        <v>134</v>
      </c>
      <c r="BE159" s="244">
        <f>IF(N159="základní",J159,0)</f>
        <v>0</v>
      </c>
      <c r="BF159" s="244">
        <f>IF(N159="snížená",J159,0)</f>
        <v>0</v>
      </c>
      <c r="BG159" s="244">
        <f>IF(N159="zákl. přenesená",J159,0)</f>
        <v>0</v>
      </c>
      <c r="BH159" s="244">
        <f>IF(N159="sníž. přenesená",J159,0)</f>
        <v>0</v>
      </c>
      <c r="BI159" s="244">
        <f>IF(N159="nulová",J159,0)</f>
        <v>0</v>
      </c>
      <c r="BJ159" s="14" t="s">
        <v>83</v>
      </c>
      <c r="BK159" s="244">
        <f>ROUND(I159*H159,2)</f>
        <v>0</v>
      </c>
      <c r="BL159" s="14" t="s">
        <v>135</v>
      </c>
      <c r="BM159" s="243" t="s">
        <v>323</v>
      </c>
    </row>
    <row r="160" s="2" customFormat="1" ht="14.4" customHeight="1">
      <c r="A160" s="35"/>
      <c r="B160" s="36"/>
      <c r="C160" s="231" t="s">
        <v>199</v>
      </c>
      <c r="D160" s="231" t="s">
        <v>137</v>
      </c>
      <c r="E160" s="232" t="s">
        <v>318</v>
      </c>
      <c r="F160" s="233" t="s">
        <v>270</v>
      </c>
      <c r="G160" s="234" t="s">
        <v>221</v>
      </c>
      <c r="H160" s="235">
        <v>950</v>
      </c>
      <c r="I160" s="236"/>
      <c r="J160" s="237">
        <f>ROUND(I160*H160,2)</f>
        <v>0</v>
      </c>
      <c r="K160" s="238"/>
      <c r="L160" s="41"/>
      <c r="M160" s="239" t="s">
        <v>1</v>
      </c>
      <c r="N160" s="240" t="s">
        <v>40</v>
      </c>
      <c r="O160" s="88"/>
      <c r="P160" s="241">
        <f>O160*H160</f>
        <v>0</v>
      </c>
      <c r="Q160" s="241">
        <v>0</v>
      </c>
      <c r="R160" s="241">
        <f>Q160*H160</f>
        <v>0</v>
      </c>
      <c r="S160" s="241">
        <v>0</v>
      </c>
      <c r="T160" s="24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3" t="s">
        <v>135</v>
      </c>
      <c r="AT160" s="243" t="s">
        <v>137</v>
      </c>
      <c r="AU160" s="243" t="s">
        <v>83</v>
      </c>
      <c r="AY160" s="14" t="s">
        <v>134</v>
      </c>
      <c r="BE160" s="244">
        <f>IF(N160="základní",J160,0)</f>
        <v>0</v>
      </c>
      <c r="BF160" s="244">
        <f>IF(N160="snížená",J160,0)</f>
        <v>0</v>
      </c>
      <c r="BG160" s="244">
        <f>IF(N160="zákl. přenesená",J160,0)</f>
        <v>0</v>
      </c>
      <c r="BH160" s="244">
        <f>IF(N160="sníž. přenesená",J160,0)</f>
        <v>0</v>
      </c>
      <c r="BI160" s="244">
        <f>IF(N160="nulová",J160,0)</f>
        <v>0</v>
      </c>
      <c r="BJ160" s="14" t="s">
        <v>83</v>
      </c>
      <c r="BK160" s="244">
        <f>ROUND(I160*H160,2)</f>
        <v>0</v>
      </c>
      <c r="BL160" s="14" t="s">
        <v>135</v>
      </c>
      <c r="BM160" s="243" t="s">
        <v>324</v>
      </c>
    </row>
    <row r="161" s="2" customFormat="1" ht="14.4" customHeight="1">
      <c r="A161" s="35"/>
      <c r="B161" s="36"/>
      <c r="C161" s="231" t="s">
        <v>325</v>
      </c>
      <c r="D161" s="231" t="s">
        <v>137</v>
      </c>
      <c r="E161" s="232" t="s">
        <v>326</v>
      </c>
      <c r="F161" s="233" t="s">
        <v>327</v>
      </c>
      <c r="G161" s="234" t="s">
        <v>221</v>
      </c>
      <c r="H161" s="235">
        <v>350</v>
      </c>
      <c r="I161" s="236"/>
      <c r="J161" s="237">
        <f>ROUND(I161*H161,2)</f>
        <v>0</v>
      </c>
      <c r="K161" s="238"/>
      <c r="L161" s="41"/>
      <c r="M161" s="239" t="s">
        <v>1</v>
      </c>
      <c r="N161" s="240" t="s">
        <v>40</v>
      </c>
      <c r="O161" s="88"/>
      <c r="P161" s="241">
        <f>O161*H161</f>
        <v>0</v>
      </c>
      <c r="Q161" s="241">
        <v>0</v>
      </c>
      <c r="R161" s="241">
        <f>Q161*H161</f>
        <v>0</v>
      </c>
      <c r="S161" s="241">
        <v>0</v>
      </c>
      <c r="T161" s="242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3" t="s">
        <v>135</v>
      </c>
      <c r="AT161" s="243" t="s">
        <v>137</v>
      </c>
      <c r="AU161" s="243" t="s">
        <v>83</v>
      </c>
      <c r="AY161" s="14" t="s">
        <v>134</v>
      </c>
      <c r="BE161" s="244">
        <f>IF(N161="základní",J161,0)</f>
        <v>0</v>
      </c>
      <c r="BF161" s="244">
        <f>IF(N161="snížená",J161,0)</f>
        <v>0</v>
      </c>
      <c r="BG161" s="244">
        <f>IF(N161="zákl. přenesená",J161,0)</f>
        <v>0</v>
      </c>
      <c r="BH161" s="244">
        <f>IF(N161="sníž. přenesená",J161,0)</f>
        <v>0</v>
      </c>
      <c r="BI161" s="244">
        <f>IF(N161="nulová",J161,0)</f>
        <v>0</v>
      </c>
      <c r="BJ161" s="14" t="s">
        <v>83</v>
      </c>
      <c r="BK161" s="244">
        <f>ROUND(I161*H161,2)</f>
        <v>0</v>
      </c>
      <c r="BL161" s="14" t="s">
        <v>135</v>
      </c>
      <c r="BM161" s="243" t="s">
        <v>328</v>
      </c>
    </row>
    <row r="162" s="2" customFormat="1" ht="14.4" customHeight="1">
      <c r="A162" s="35"/>
      <c r="B162" s="36"/>
      <c r="C162" s="231" t="s">
        <v>283</v>
      </c>
      <c r="D162" s="231" t="s">
        <v>137</v>
      </c>
      <c r="E162" s="232" t="s">
        <v>318</v>
      </c>
      <c r="F162" s="233" t="s">
        <v>270</v>
      </c>
      <c r="G162" s="234" t="s">
        <v>221</v>
      </c>
      <c r="H162" s="235">
        <v>350</v>
      </c>
      <c r="I162" s="236"/>
      <c r="J162" s="237">
        <f>ROUND(I162*H162,2)</f>
        <v>0</v>
      </c>
      <c r="K162" s="238"/>
      <c r="L162" s="41"/>
      <c r="M162" s="239" t="s">
        <v>1</v>
      </c>
      <c r="N162" s="240" t="s">
        <v>40</v>
      </c>
      <c r="O162" s="88"/>
      <c r="P162" s="241">
        <f>O162*H162</f>
        <v>0</v>
      </c>
      <c r="Q162" s="241">
        <v>0</v>
      </c>
      <c r="R162" s="241">
        <f>Q162*H162</f>
        <v>0</v>
      </c>
      <c r="S162" s="241">
        <v>0</v>
      </c>
      <c r="T162" s="24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3" t="s">
        <v>135</v>
      </c>
      <c r="AT162" s="243" t="s">
        <v>137</v>
      </c>
      <c r="AU162" s="243" t="s">
        <v>83</v>
      </c>
      <c r="AY162" s="14" t="s">
        <v>134</v>
      </c>
      <c r="BE162" s="244">
        <f>IF(N162="základní",J162,0)</f>
        <v>0</v>
      </c>
      <c r="BF162" s="244">
        <f>IF(N162="snížená",J162,0)</f>
        <v>0</v>
      </c>
      <c r="BG162" s="244">
        <f>IF(N162="zákl. přenesená",J162,0)</f>
        <v>0</v>
      </c>
      <c r="BH162" s="244">
        <f>IF(N162="sníž. přenesená",J162,0)</f>
        <v>0</v>
      </c>
      <c r="BI162" s="244">
        <f>IF(N162="nulová",J162,0)</f>
        <v>0</v>
      </c>
      <c r="BJ162" s="14" t="s">
        <v>83</v>
      </c>
      <c r="BK162" s="244">
        <f>ROUND(I162*H162,2)</f>
        <v>0</v>
      </c>
      <c r="BL162" s="14" t="s">
        <v>135</v>
      </c>
      <c r="BM162" s="243" t="s">
        <v>329</v>
      </c>
    </row>
    <row r="163" s="2" customFormat="1" ht="14.4" customHeight="1">
      <c r="A163" s="35"/>
      <c r="B163" s="36"/>
      <c r="C163" s="231" t="s">
        <v>330</v>
      </c>
      <c r="D163" s="231" t="s">
        <v>137</v>
      </c>
      <c r="E163" s="232" t="s">
        <v>331</v>
      </c>
      <c r="F163" s="233" t="s">
        <v>332</v>
      </c>
      <c r="G163" s="234" t="s">
        <v>221</v>
      </c>
      <c r="H163" s="235">
        <v>30</v>
      </c>
      <c r="I163" s="236"/>
      <c r="J163" s="237">
        <f>ROUND(I163*H163,2)</f>
        <v>0</v>
      </c>
      <c r="K163" s="238"/>
      <c r="L163" s="41"/>
      <c r="M163" s="239" t="s">
        <v>1</v>
      </c>
      <c r="N163" s="240" t="s">
        <v>40</v>
      </c>
      <c r="O163" s="88"/>
      <c r="P163" s="241">
        <f>O163*H163</f>
        <v>0</v>
      </c>
      <c r="Q163" s="241">
        <v>0</v>
      </c>
      <c r="R163" s="241">
        <f>Q163*H163</f>
        <v>0</v>
      </c>
      <c r="S163" s="241">
        <v>0</v>
      </c>
      <c r="T163" s="242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3" t="s">
        <v>135</v>
      </c>
      <c r="AT163" s="243" t="s">
        <v>137</v>
      </c>
      <c r="AU163" s="243" t="s">
        <v>83</v>
      </c>
      <c r="AY163" s="14" t="s">
        <v>134</v>
      </c>
      <c r="BE163" s="244">
        <f>IF(N163="základní",J163,0)</f>
        <v>0</v>
      </c>
      <c r="BF163" s="244">
        <f>IF(N163="snížená",J163,0)</f>
        <v>0</v>
      </c>
      <c r="BG163" s="244">
        <f>IF(N163="zákl. přenesená",J163,0)</f>
        <v>0</v>
      </c>
      <c r="BH163" s="244">
        <f>IF(N163="sníž. přenesená",J163,0)</f>
        <v>0</v>
      </c>
      <c r="BI163" s="244">
        <f>IF(N163="nulová",J163,0)</f>
        <v>0</v>
      </c>
      <c r="BJ163" s="14" t="s">
        <v>83</v>
      </c>
      <c r="BK163" s="244">
        <f>ROUND(I163*H163,2)</f>
        <v>0</v>
      </c>
      <c r="BL163" s="14" t="s">
        <v>135</v>
      </c>
      <c r="BM163" s="243" t="s">
        <v>333</v>
      </c>
    </row>
    <row r="164" s="2" customFormat="1" ht="14.4" customHeight="1">
      <c r="A164" s="35"/>
      <c r="B164" s="36"/>
      <c r="C164" s="231" t="s">
        <v>286</v>
      </c>
      <c r="D164" s="231" t="s">
        <v>137</v>
      </c>
      <c r="E164" s="232" t="s">
        <v>334</v>
      </c>
      <c r="F164" s="233" t="s">
        <v>270</v>
      </c>
      <c r="G164" s="234" t="s">
        <v>221</v>
      </c>
      <c r="H164" s="235">
        <v>30</v>
      </c>
      <c r="I164" s="236"/>
      <c r="J164" s="237">
        <f>ROUND(I164*H164,2)</f>
        <v>0</v>
      </c>
      <c r="K164" s="238"/>
      <c r="L164" s="41"/>
      <c r="M164" s="239" t="s">
        <v>1</v>
      </c>
      <c r="N164" s="240" t="s">
        <v>40</v>
      </c>
      <c r="O164" s="88"/>
      <c r="P164" s="241">
        <f>O164*H164</f>
        <v>0</v>
      </c>
      <c r="Q164" s="241">
        <v>0</v>
      </c>
      <c r="R164" s="241">
        <f>Q164*H164</f>
        <v>0</v>
      </c>
      <c r="S164" s="241">
        <v>0</v>
      </c>
      <c r="T164" s="24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3" t="s">
        <v>135</v>
      </c>
      <c r="AT164" s="243" t="s">
        <v>137</v>
      </c>
      <c r="AU164" s="243" t="s">
        <v>83</v>
      </c>
      <c r="AY164" s="14" t="s">
        <v>134</v>
      </c>
      <c r="BE164" s="244">
        <f>IF(N164="základní",J164,0)</f>
        <v>0</v>
      </c>
      <c r="BF164" s="244">
        <f>IF(N164="snížená",J164,0)</f>
        <v>0</v>
      </c>
      <c r="BG164" s="244">
        <f>IF(N164="zákl. přenesená",J164,0)</f>
        <v>0</v>
      </c>
      <c r="BH164" s="244">
        <f>IF(N164="sníž. přenesená",J164,0)</f>
        <v>0</v>
      </c>
      <c r="BI164" s="244">
        <f>IF(N164="nulová",J164,0)</f>
        <v>0</v>
      </c>
      <c r="BJ164" s="14" t="s">
        <v>83</v>
      </c>
      <c r="BK164" s="244">
        <f>ROUND(I164*H164,2)</f>
        <v>0</v>
      </c>
      <c r="BL164" s="14" t="s">
        <v>135</v>
      </c>
      <c r="BM164" s="243" t="s">
        <v>335</v>
      </c>
    </row>
    <row r="165" s="2" customFormat="1" ht="14.4" customHeight="1">
      <c r="A165" s="35"/>
      <c r="B165" s="36"/>
      <c r="C165" s="231" t="s">
        <v>336</v>
      </c>
      <c r="D165" s="231" t="s">
        <v>137</v>
      </c>
      <c r="E165" s="232" t="s">
        <v>337</v>
      </c>
      <c r="F165" s="233" t="s">
        <v>338</v>
      </c>
      <c r="G165" s="234" t="s">
        <v>221</v>
      </c>
      <c r="H165" s="235">
        <v>750</v>
      </c>
      <c r="I165" s="236"/>
      <c r="J165" s="237">
        <f>ROUND(I165*H165,2)</f>
        <v>0</v>
      </c>
      <c r="K165" s="238"/>
      <c r="L165" s="41"/>
      <c r="M165" s="239" t="s">
        <v>1</v>
      </c>
      <c r="N165" s="240" t="s">
        <v>40</v>
      </c>
      <c r="O165" s="88"/>
      <c r="P165" s="241">
        <f>O165*H165</f>
        <v>0</v>
      </c>
      <c r="Q165" s="241">
        <v>0</v>
      </c>
      <c r="R165" s="241">
        <f>Q165*H165</f>
        <v>0</v>
      </c>
      <c r="S165" s="241">
        <v>0</v>
      </c>
      <c r="T165" s="24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3" t="s">
        <v>135</v>
      </c>
      <c r="AT165" s="243" t="s">
        <v>137</v>
      </c>
      <c r="AU165" s="243" t="s">
        <v>83</v>
      </c>
      <c r="AY165" s="14" t="s">
        <v>134</v>
      </c>
      <c r="BE165" s="244">
        <f>IF(N165="základní",J165,0)</f>
        <v>0</v>
      </c>
      <c r="BF165" s="244">
        <f>IF(N165="snížená",J165,0)</f>
        <v>0</v>
      </c>
      <c r="BG165" s="244">
        <f>IF(N165="zákl. přenesená",J165,0)</f>
        <v>0</v>
      </c>
      <c r="BH165" s="244">
        <f>IF(N165="sníž. přenesená",J165,0)</f>
        <v>0</v>
      </c>
      <c r="BI165" s="244">
        <f>IF(N165="nulová",J165,0)</f>
        <v>0</v>
      </c>
      <c r="BJ165" s="14" t="s">
        <v>83</v>
      </c>
      <c r="BK165" s="244">
        <f>ROUND(I165*H165,2)</f>
        <v>0</v>
      </c>
      <c r="BL165" s="14" t="s">
        <v>135</v>
      </c>
      <c r="BM165" s="243" t="s">
        <v>339</v>
      </c>
    </row>
    <row r="166" s="2" customFormat="1" ht="14.4" customHeight="1">
      <c r="A166" s="35"/>
      <c r="B166" s="36"/>
      <c r="C166" s="231" t="s">
        <v>289</v>
      </c>
      <c r="D166" s="231" t="s">
        <v>137</v>
      </c>
      <c r="E166" s="232" t="s">
        <v>340</v>
      </c>
      <c r="F166" s="233" t="s">
        <v>285</v>
      </c>
      <c r="G166" s="234" t="s">
        <v>221</v>
      </c>
      <c r="H166" s="235">
        <v>750</v>
      </c>
      <c r="I166" s="236"/>
      <c r="J166" s="237">
        <f>ROUND(I166*H166,2)</f>
        <v>0</v>
      </c>
      <c r="K166" s="238"/>
      <c r="L166" s="41"/>
      <c r="M166" s="239" t="s">
        <v>1</v>
      </c>
      <c r="N166" s="240" t="s">
        <v>40</v>
      </c>
      <c r="O166" s="88"/>
      <c r="P166" s="241">
        <f>O166*H166</f>
        <v>0</v>
      </c>
      <c r="Q166" s="241">
        <v>0</v>
      </c>
      <c r="R166" s="241">
        <f>Q166*H166</f>
        <v>0</v>
      </c>
      <c r="S166" s="241">
        <v>0</v>
      </c>
      <c r="T166" s="24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3" t="s">
        <v>135</v>
      </c>
      <c r="AT166" s="243" t="s">
        <v>137</v>
      </c>
      <c r="AU166" s="243" t="s">
        <v>83</v>
      </c>
      <c r="AY166" s="14" t="s">
        <v>134</v>
      </c>
      <c r="BE166" s="244">
        <f>IF(N166="základní",J166,0)</f>
        <v>0</v>
      </c>
      <c r="BF166" s="244">
        <f>IF(N166="snížená",J166,0)</f>
        <v>0</v>
      </c>
      <c r="BG166" s="244">
        <f>IF(N166="zákl. přenesená",J166,0)</f>
        <v>0</v>
      </c>
      <c r="BH166" s="244">
        <f>IF(N166="sníž. přenesená",J166,0)</f>
        <v>0</v>
      </c>
      <c r="BI166" s="244">
        <f>IF(N166="nulová",J166,0)</f>
        <v>0</v>
      </c>
      <c r="BJ166" s="14" t="s">
        <v>83</v>
      </c>
      <c r="BK166" s="244">
        <f>ROUND(I166*H166,2)</f>
        <v>0</v>
      </c>
      <c r="BL166" s="14" t="s">
        <v>135</v>
      </c>
      <c r="BM166" s="243" t="s">
        <v>341</v>
      </c>
    </row>
    <row r="167" s="2" customFormat="1" ht="14.4" customHeight="1">
      <c r="A167" s="35"/>
      <c r="B167" s="36"/>
      <c r="C167" s="231" t="s">
        <v>342</v>
      </c>
      <c r="D167" s="231" t="s">
        <v>137</v>
      </c>
      <c r="E167" s="232" t="s">
        <v>343</v>
      </c>
      <c r="F167" s="233" t="s">
        <v>344</v>
      </c>
      <c r="G167" s="234" t="s">
        <v>221</v>
      </c>
      <c r="H167" s="235">
        <v>620</v>
      </c>
      <c r="I167" s="236"/>
      <c r="J167" s="237">
        <f>ROUND(I167*H167,2)</f>
        <v>0</v>
      </c>
      <c r="K167" s="238"/>
      <c r="L167" s="41"/>
      <c r="M167" s="239" t="s">
        <v>1</v>
      </c>
      <c r="N167" s="240" t="s">
        <v>40</v>
      </c>
      <c r="O167" s="88"/>
      <c r="P167" s="241">
        <f>O167*H167</f>
        <v>0</v>
      </c>
      <c r="Q167" s="241">
        <v>0</v>
      </c>
      <c r="R167" s="241">
        <f>Q167*H167</f>
        <v>0</v>
      </c>
      <c r="S167" s="241">
        <v>0</v>
      </c>
      <c r="T167" s="242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3" t="s">
        <v>135</v>
      </c>
      <c r="AT167" s="243" t="s">
        <v>137</v>
      </c>
      <c r="AU167" s="243" t="s">
        <v>83</v>
      </c>
      <c r="AY167" s="14" t="s">
        <v>134</v>
      </c>
      <c r="BE167" s="244">
        <f>IF(N167="základní",J167,0)</f>
        <v>0</v>
      </c>
      <c r="BF167" s="244">
        <f>IF(N167="snížená",J167,0)</f>
        <v>0</v>
      </c>
      <c r="BG167" s="244">
        <f>IF(N167="zákl. přenesená",J167,0)</f>
        <v>0</v>
      </c>
      <c r="BH167" s="244">
        <f>IF(N167="sníž. přenesená",J167,0)</f>
        <v>0</v>
      </c>
      <c r="BI167" s="244">
        <f>IF(N167="nulová",J167,0)</f>
        <v>0</v>
      </c>
      <c r="BJ167" s="14" t="s">
        <v>83</v>
      </c>
      <c r="BK167" s="244">
        <f>ROUND(I167*H167,2)</f>
        <v>0</v>
      </c>
      <c r="BL167" s="14" t="s">
        <v>135</v>
      </c>
      <c r="BM167" s="243" t="s">
        <v>345</v>
      </c>
    </row>
    <row r="168" s="2" customFormat="1" ht="14.4" customHeight="1">
      <c r="A168" s="35"/>
      <c r="B168" s="36"/>
      <c r="C168" s="231" t="s">
        <v>291</v>
      </c>
      <c r="D168" s="231" t="s">
        <v>137</v>
      </c>
      <c r="E168" s="232" t="s">
        <v>346</v>
      </c>
      <c r="F168" s="233" t="s">
        <v>270</v>
      </c>
      <c r="G168" s="234" t="s">
        <v>221</v>
      </c>
      <c r="H168" s="235">
        <v>620</v>
      </c>
      <c r="I168" s="236"/>
      <c r="J168" s="237">
        <f>ROUND(I168*H168,2)</f>
        <v>0</v>
      </c>
      <c r="K168" s="238"/>
      <c r="L168" s="41"/>
      <c r="M168" s="239" t="s">
        <v>1</v>
      </c>
      <c r="N168" s="240" t="s">
        <v>40</v>
      </c>
      <c r="O168" s="88"/>
      <c r="P168" s="241">
        <f>O168*H168</f>
        <v>0</v>
      </c>
      <c r="Q168" s="241">
        <v>0</v>
      </c>
      <c r="R168" s="241">
        <f>Q168*H168</f>
        <v>0</v>
      </c>
      <c r="S168" s="241">
        <v>0</v>
      </c>
      <c r="T168" s="24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3" t="s">
        <v>135</v>
      </c>
      <c r="AT168" s="243" t="s">
        <v>137</v>
      </c>
      <c r="AU168" s="243" t="s">
        <v>83</v>
      </c>
      <c r="AY168" s="14" t="s">
        <v>134</v>
      </c>
      <c r="BE168" s="244">
        <f>IF(N168="základní",J168,0)</f>
        <v>0</v>
      </c>
      <c r="BF168" s="244">
        <f>IF(N168="snížená",J168,0)</f>
        <v>0</v>
      </c>
      <c r="BG168" s="244">
        <f>IF(N168="zákl. přenesená",J168,0)</f>
        <v>0</v>
      </c>
      <c r="BH168" s="244">
        <f>IF(N168="sníž. přenesená",J168,0)</f>
        <v>0</v>
      </c>
      <c r="BI168" s="244">
        <f>IF(N168="nulová",J168,0)</f>
        <v>0</v>
      </c>
      <c r="BJ168" s="14" t="s">
        <v>83</v>
      </c>
      <c r="BK168" s="244">
        <f>ROUND(I168*H168,2)</f>
        <v>0</v>
      </c>
      <c r="BL168" s="14" t="s">
        <v>135</v>
      </c>
      <c r="BM168" s="243" t="s">
        <v>347</v>
      </c>
    </row>
    <row r="169" s="2" customFormat="1" ht="14.4" customHeight="1">
      <c r="A169" s="35"/>
      <c r="B169" s="36"/>
      <c r="C169" s="231" t="s">
        <v>348</v>
      </c>
      <c r="D169" s="231" t="s">
        <v>137</v>
      </c>
      <c r="E169" s="232" t="s">
        <v>349</v>
      </c>
      <c r="F169" s="233" t="s">
        <v>350</v>
      </c>
      <c r="G169" s="234" t="s">
        <v>221</v>
      </c>
      <c r="H169" s="235">
        <v>450</v>
      </c>
      <c r="I169" s="236"/>
      <c r="J169" s="237">
        <f>ROUND(I169*H169,2)</f>
        <v>0</v>
      </c>
      <c r="K169" s="238"/>
      <c r="L169" s="41"/>
      <c r="M169" s="239" t="s">
        <v>1</v>
      </c>
      <c r="N169" s="240" t="s">
        <v>40</v>
      </c>
      <c r="O169" s="88"/>
      <c r="P169" s="241">
        <f>O169*H169</f>
        <v>0</v>
      </c>
      <c r="Q169" s="241">
        <v>0</v>
      </c>
      <c r="R169" s="241">
        <f>Q169*H169</f>
        <v>0</v>
      </c>
      <c r="S169" s="241">
        <v>0</v>
      </c>
      <c r="T169" s="242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3" t="s">
        <v>135</v>
      </c>
      <c r="AT169" s="243" t="s">
        <v>137</v>
      </c>
      <c r="AU169" s="243" t="s">
        <v>83</v>
      </c>
      <c r="AY169" s="14" t="s">
        <v>134</v>
      </c>
      <c r="BE169" s="244">
        <f>IF(N169="základní",J169,0)</f>
        <v>0</v>
      </c>
      <c r="BF169" s="244">
        <f>IF(N169="snížená",J169,0)</f>
        <v>0</v>
      </c>
      <c r="BG169" s="244">
        <f>IF(N169="zákl. přenesená",J169,0)</f>
        <v>0</v>
      </c>
      <c r="BH169" s="244">
        <f>IF(N169="sníž. přenesená",J169,0)</f>
        <v>0</v>
      </c>
      <c r="BI169" s="244">
        <f>IF(N169="nulová",J169,0)</f>
        <v>0</v>
      </c>
      <c r="BJ169" s="14" t="s">
        <v>83</v>
      </c>
      <c r="BK169" s="244">
        <f>ROUND(I169*H169,2)</f>
        <v>0</v>
      </c>
      <c r="BL169" s="14" t="s">
        <v>135</v>
      </c>
      <c r="BM169" s="243" t="s">
        <v>351</v>
      </c>
    </row>
    <row r="170" s="2" customFormat="1" ht="14.4" customHeight="1">
      <c r="A170" s="35"/>
      <c r="B170" s="36"/>
      <c r="C170" s="231" t="s">
        <v>294</v>
      </c>
      <c r="D170" s="231" t="s">
        <v>137</v>
      </c>
      <c r="E170" s="232" t="s">
        <v>352</v>
      </c>
      <c r="F170" s="233" t="s">
        <v>270</v>
      </c>
      <c r="G170" s="234" t="s">
        <v>221</v>
      </c>
      <c r="H170" s="235">
        <v>450</v>
      </c>
      <c r="I170" s="236"/>
      <c r="J170" s="237">
        <f>ROUND(I170*H170,2)</f>
        <v>0</v>
      </c>
      <c r="K170" s="238"/>
      <c r="L170" s="41"/>
      <c r="M170" s="239" t="s">
        <v>1</v>
      </c>
      <c r="N170" s="240" t="s">
        <v>40</v>
      </c>
      <c r="O170" s="88"/>
      <c r="P170" s="241">
        <f>O170*H170</f>
        <v>0</v>
      </c>
      <c r="Q170" s="241">
        <v>0</v>
      </c>
      <c r="R170" s="241">
        <f>Q170*H170</f>
        <v>0</v>
      </c>
      <c r="S170" s="241">
        <v>0</v>
      </c>
      <c r="T170" s="24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3" t="s">
        <v>135</v>
      </c>
      <c r="AT170" s="243" t="s">
        <v>137</v>
      </c>
      <c r="AU170" s="243" t="s">
        <v>83</v>
      </c>
      <c r="AY170" s="14" t="s">
        <v>134</v>
      </c>
      <c r="BE170" s="244">
        <f>IF(N170="základní",J170,0)</f>
        <v>0</v>
      </c>
      <c r="BF170" s="244">
        <f>IF(N170="snížená",J170,0)</f>
        <v>0</v>
      </c>
      <c r="BG170" s="244">
        <f>IF(N170="zákl. přenesená",J170,0)</f>
        <v>0</v>
      </c>
      <c r="BH170" s="244">
        <f>IF(N170="sníž. přenesená",J170,0)</f>
        <v>0</v>
      </c>
      <c r="BI170" s="244">
        <f>IF(N170="nulová",J170,0)</f>
        <v>0</v>
      </c>
      <c r="BJ170" s="14" t="s">
        <v>83</v>
      </c>
      <c r="BK170" s="244">
        <f>ROUND(I170*H170,2)</f>
        <v>0</v>
      </c>
      <c r="BL170" s="14" t="s">
        <v>135</v>
      </c>
      <c r="BM170" s="243" t="s">
        <v>353</v>
      </c>
    </row>
    <row r="171" s="2" customFormat="1" ht="14.4" customHeight="1">
      <c r="A171" s="35"/>
      <c r="B171" s="36"/>
      <c r="C171" s="231" t="s">
        <v>354</v>
      </c>
      <c r="D171" s="231" t="s">
        <v>137</v>
      </c>
      <c r="E171" s="232" t="s">
        <v>355</v>
      </c>
      <c r="F171" s="233" t="s">
        <v>356</v>
      </c>
      <c r="G171" s="234" t="s">
        <v>170</v>
      </c>
      <c r="H171" s="235">
        <v>900</v>
      </c>
      <c r="I171" s="236"/>
      <c r="J171" s="237">
        <f>ROUND(I171*H171,2)</f>
        <v>0</v>
      </c>
      <c r="K171" s="238"/>
      <c r="L171" s="41"/>
      <c r="M171" s="239" t="s">
        <v>1</v>
      </c>
      <c r="N171" s="240" t="s">
        <v>40</v>
      </c>
      <c r="O171" s="88"/>
      <c r="P171" s="241">
        <f>O171*H171</f>
        <v>0</v>
      </c>
      <c r="Q171" s="241">
        <v>0</v>
      </c>
      <c r="R171" s="241">
        <f>Q171*H171</f>
        <v>0</v>
      </c>
      <c r="S171" s="241">
        <v>0</v>
      </c>
      <c r="T171" s="242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3" t="s">
        <v>135</v>
      </c>
      <c r="AT171" s="243" t="s">
        <v>137</v>
      </c>
      <c r="AU171" s="243" t="s">
        <v>83</v>
      </c>
      <c r="AY171" s="14" t="s">
        <v>134</v>
      </c>
      <c r="BE171" s="244">
        <f>IF(N171="základní",J171,0)</f>
        <v>0</v>
      </c>
      <c r="BF171" s="244">
        <f>IF(N171="snížená",J171,0)</f>
        <v>0</v>
      </c>
      <c r="BG171" s="244">
        <f>IF(N171="zákl. přenesená",J171,0)</f>
        <v>0</v>
      </c>
      <c r="BH171" s="244">
        <f>IF(N171="sníž. přenesená",J171,0)</f>
        <v>0</v>
      </c>
      <c r="BI171" s="244">
        <f>IF(N171="nulová",J171,0)</f>
        <v>0</v>
      </c>
      <c r="BJ171" s="14" t="s">
        <v>83</v>
      </c>
      <c r="BK171" s="244">
        <f>ROUND(I171*H171,2)</f>
        <v>0</v>
      </c>
      <c r="BL171" s="14" t="s">
        <v>135</v>
      </c>
      <c r="BM171" s="243" t="s">
        <v>357</v>
      </c>
    </row>
    <row r="172" s="2" customFormat="1" ht="14.4" customHeight="1">
      <c r="A172" s="35"/>
      <c r="B172" s="36"/>
      <c r="C172" s="231" t="s">
        <v>296</v>
      </c>
      <c r="D172" s="231" t="s">
        <v>137</v>
      </c>
      <c r="E172" s="232" t="s">
        <v>358</v>
      </c>
      <c r="F172" s="233" t="s">
        <v>270</v>
      </c>
      <c r="G172" s="234" t="s">
        <v>170</v>
      </c>
      <c r="H172" s="235">
        <v>900</v>
      </c>
      <c r="I172" s="236"/>
      <c r="J172" s="237">
        <f>ROUND(I172*H172,2)</f>
        <v>0</v>
      </c>
      <c r="K172" s="238"/>
      <c r="L172" s="41"/>
      <c r="M172" s="239" t="s">
        <v>1</v>
      </c>
      <c r="N172" s="240" t="s">
        <v>40</v>
      </c>
      <c r="O172" s="88"/>
      <c r="P172" s="241">
        <f>O172*H172</f>
        <v>0</v>
      </c>
      <c r="Q172" s="241">
        <v>0</v>
      </c>
      <c r="R172" s="241">
        <f>Q172*H172</f>
        <v>0</v>
      </c>
      <c r="S172" s="241">
        <v>0</v>
      </c>
      <c r="T172" s="24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3" t="s">
        <v>135</v>
      </c>
      <c r="AT172" s="243" t="s">
        <v>137</v>
      </c>
      <c r="AU172" s="243" t="s">
        <v>83</v>
      </c>
      <c r="AY172" s="14" t="s">
        <v>134</v>
      </c>
      <c r="BE172" s="244">
        <f>IF(N172="základní",J172,0)</f>
        <v>0</v>
      </c>
      <c r="BF172" s="244">
        <f>IF(N172="snížená",J172,0)</f>
        <v>0</v>
      </c>
      <c r="BG172" s="244">
        <f>IF(N172="zákl. přenesená",J172,0)</f>
        <v>0</v>
      </c>
      <c r="BH172" s="244">
        <f>IF(N172="sníž. přenesená",J172,0)</f>
        <v>0</v>
      </c>
      <c r="BI172" s="244">
        <f>IF(N172="nulová",J172,0)</f>
        <v>0</v>
      </c>
      <c r="BJ172" s="14" t="s">
        <v>83</v>
      </c>
      <c r="BK172" s="244">
        <f>ROUND(I172*H172,2)</f>
        <v>0</v>
      </c>
      <c r="BL172" s="14" t="s">
        <v>135</v>
      </c>
      <c r="BM172" s="243" t="s">
        <v>359</v>
      </c>
    </row>
    <row r="173" s="2" customFormat="1" ht="14.4" customHeight="1">
      <c r="A173" s="35"/>
      <c r="B173" s="36"/>
      <c r="C173" s="231" t="s">
        <v>360</v>
      </c>
      <c r="D173" s="231" t="s">
        <v>137</v>
      </c>
      <c r="E173" s="232" t="s">
        <v>361</v>
      </c>
      <c r="F173" s="233" t="s">
        <v>362</v>
      </c>
      <c r="G173" s="234" t="s">
        <v>170</v>
      </c>
      <c r="H173" s="235">
        <v>120</v>
      </c>
      <c r="I173" s="236"/>
      <c r="J173" s="237">
        <f>ROUND(I173*H173,2)</f>
        <v>0</v>
      </c>
      <c r="K173" s="238"/>
      <c r="L173" s="41"/>
      <c r="M173" s="239" t="s">
        <v>1</v>
      </c>
      <c r="N173" s="240" t="s">
        <v>40</v>
      </c>
      <c r="O173" s="88"/>
      <c r="P173" s="241">
        <f>O173*H173</f>
        <v>0</v>
      </c>
      <c r="Q173" s="241">
        <v>0</v>
      </c>
      <c r="R173" s="241">
        <f>Q173*H173</f>
        <v>0</v>
      </c>
      <c r="S173" s="241">
        <v>0</v>
      </c>
      <c r="T173" s="242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3" t="s">
        <v>135</v>
      </c>
      <c r="AT173" s="243" t="s">
        <v>137</v>
      </c>
      <c r="AU173" s="243" t="s">
        <v>83</v>
      </c>
      <c r="AY173" s="14" t="s">
        <v>134</v>
      </c>
      <c r="BE173" s="244">
        <f>IF(N173="základní",J173,0)</f>
        <v>0</v>
      </c>
      <c r="BF173" s="244">
        <f>IF(N173="snížená",J173,0)</f>
        <v>0</v>
      </c>
      <c r="BG173" s="244">
        <f>IF(N173="zákl. přenesená",J173,0)</f>
        <v>0</v>
      </c>
      <c r="BH173" s="244">
        <f>IF(N173="sníž. přenesená",J173,0)</f>
        <v>0</v>
      </c>
      <c r="BI173" s="244">
        <f>IF(N173="nulová",J173,0)</f>
        <v>0</v>
      </c>
      <c r="BJ173" s="14" t="s">
        <v>83</v>
      </c>
      <c r="BK173" s="244">
        <f>ROUND(I173*H173,2)</f>
        <v>0</v>
      </c>
      <c r="BL173" s="14" t="s">
        <v>135</v>
      </c>
      <c r="BM173" s="243" t="s">
        <v>363</v>
      </c>
    </row>
    <row r="174" s="2" customFormat="1" ht="14.4" customHeight="1">
      <c r="A174" s="35"/>
      <c r="B174" s="36"/>
      <c r="C174" s="231" t="s">
        <v>300</v>
      </c>
      <c r="D174" s="231" t="s">
        <v>137</v>
      </c>
      <c r="E174" s="232" t="s">
        <v>364</v>
      </c>
      <c r="F174" s="233" t="s">
        <v>270</v>
      </c>
      <c r="G174" s="234" t="s">
        <v>170</v>
      </c>
      <c r="H174" s="235">
        <v>120</v>
      </c>
      <c r="I174" s="236"/>
      <c r="J174" s="237">
        <f>ROUND(I174*H174,2)</f>
        <v>0</v>
      </c>
      <c r="K174" s="238"/>
      <c r="L174" s="41"/>
      <c r="M174" s="239" t="s">
        <v>1</v>
      </c>
      <c r="N174" s="240" t="s">
        <v>40</v>
      </c>
      <c r="O174" s="88"/>
      <c r="P174" s="241">
        <f>O174*H174</f>
        <v>0</v>
      </c>
      <c r="Q174" s="241">
        <v>0</v>
      </c>
      <c r="R174" s="241">
        <f>Q174*H174</f>
        <v>0</v>
      </c>
      <c r="S174" s="241">
        <v>0</v>
      </c>
      <c r="T174" s="24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3" t="s">
        <v>135</v>
      </c>
      <c r="AT174" s="243" t="s">
        <v>137</v>
      </c>
      <c r="AU174" s="243" t="s">
        <v>83</v>
      </c>
      <c r="AY174" s="14" t="s">
        <v>134</v>
      </c>
      <c r="BE174" s="244">
        <f>IF(N174="základní",J174,0)</f>
        <v>0</v>
      </c>
      <c r="BF174" s="244">
        <f>IF(N174="snížená",J174,0)</f>
        <v>0</v>
      </c>
      <c r="BG174" s="244">
        <f>IF(N174="zákl. přenesená",J174,0)</f>
        <v>0</v>
      </c>
      <c r="BH174" s="244">
        <f>IF(N174="sníž. přenesená",J174,0)</f>
        <v>0</v>
      </c>
      <c r="BI174" s="244">
        <f>IF(N174="nulová",J174,0)</f>
        <v>0</v>
      </c>
      <c r="BJ174" s="14" t="s">
        <v>83</v>
      </c>
      <c r="BK174" s="244">
        <f>ROUND(I174*H174,2)</f>
        <v>0</v>
      </c>
      <c r="BL174" s="14" t="s">
        <v>135</v>
      </c>
      <c r="BM174" s="243" t="s">
        <v>365</v>
      </c>
    </row>
    <row r="175" s="2" customFormat="1" ht="14.4" customHeight="1">
      <c r="A175" s="35"/>
      <c r="B175" s="36"/>
      <c r="C175" s="231" t="s">
        <v>366</v>
      </c>
      <c r="D175" s="231" t="s">
        <v>137</v>
      </c>
      <c r="E175" s="232" t="s">
        <v>367</v>
      </c>
      <c r="F175" s="233" t="s">
        <v>368</v>
      </c>
      <c r="G175" s="234" t="s">
        <v>221</v>
      </c>
      <c r="H175" s="235">
        <v>60</v>
      </c>
      <c r="I175" s="236"/>
      <c r="J175" s="237">
        <f>ROUND(I175*H175,2)</f>
        <v>0</v>
      </c>
      <c r="K175" s="238"/>
      <c r="L175" s="41"/>
      <c r="M175" s="239" t="s">
        <v>1</v>
      </c>
      <c r="N175" s="240" t="s">
        <v>40</v>
      </c>
      <c r="O175" s="88"/>
      <c r="P175" s="241">
        <f>O175*H175</f>
        <v>0</v>
      </c>
      <c r="Q175" s="241">
        <v>0</v>
      </c>
      <c r="R175" s="241">
        <f>Q175*H175</f>
        <v>0</v>
      </c>
      <c r="S175" s="241">
        <v>0</v>
      </c>
      <c r="T175" s="24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3" t="s">
        <v>135</v>
      </c>
      <c r="AT175" s="243" t="s">
        <v>137</v>
      </c>
      <c r="AU175" s="243" t="s">
        <v>83</v>
      </c>
      <c r="AY175" s="14" t="s">
        <v>134</v>
      </c>
      <c r="BE175" s="244">
        <f>IF(N175="základní",J175,0)</f>
        <v>0</v>
      </c>
      <c r="BF175" s="244">
        <f>IF(N175="snížená",J175,0)</f>
        <v>0</v>
      </c>
      <c r="BG175" s="244">
        <f>IF(N175="zákl. přenesená",J175,0)</f>
        <v>0</v>
      </c>
      <c r="BH175" s="244">
        <f>IF(N175="sníž. přenesená",J175,0)</f>
        <v>0</v>
      </c>
      <c r="BI175" s="244">
        <f>IF(N175="nulová",J175,0)</f>
        <v>0</v>
      </c>
      <c r="BJ175" s="14" t="s">
        <v>83</v>
      </c>
      <c r="BK175" s="244">
        <f>ROUND(I175*H175,2)</f>
        <v>0</v>
      </c>
      <c r="BL175" s="14" t="s">
        <v>135</v>
      </c>
      <c r="BM175" s="243" t="s">
        <v>369</v>
      </c>
    </row>
    <row r="176" s="2" customFormat="1" ht="14.4" customHeight="1">
      <c r="A176" s="35"/>
      <c r="B176" s="36"/>
      <c r="C176" s="231" t="s">
        <v>301</v>
      </c>
      <c r="D176" s="231" t="s">
        <v>137</v>
      </c>
      <c r="E176" s="232" t="s">
        <v>370</v>
      </c>
      <c r="F176" s="233" t="s">
        <v>270</v>
      </c>
      <c r="G176" s="234" t="s">
        <v>221</v>
      </c>
      <c r="H176" s="235">
        <v>60</v>
      </c>
      <c r="I176" s="236"/>
      <c r="J176" s="237">
        <f>ROUND(I176*H176,2)</f>
        <v>0</v>
      </c>
      <c r="K176" s="238"/>
      <c r="L176" s="41"/>
      <c r="M176" s="239" t="s">
        <v>1</v>
      </c>
      <c r="N176" s="240" t="s">
        <v>40</v>
      </c>
      <c r="O176" s="88"/>
      <c r="P176" s="241">
        <f>O176*H176</f>
        <v>0</v>
      </c>
      <c r="Q176" s="241">
        <v>0</v>
      </c>
      <c r="R176" s="241">
        <f>Q176*H176</f>
        <v>0</v>
      </c>
      <c r="S176" s="241">
        <v>0</v>
      </c>
      <c r="T176" s="24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3" t="s">
        <v>135</v>
      </c>
      <c r="AT176" s="243" t="s">
        <v>137</v>
      </c>
      <c r="AU176" s="243" t="s">
        <v>83</v>
      </c>
      <c r="AY176" s="14" t="s">
        <v>134</v>
      </c>
      <c r="BE176" s="244">
        <f>IF(N176="základní",J176,0)</f>
        <v>0</v>
      </c>
      <c r="BF176" s="244">
        <f>IF(N176="snížená",J176,0)</f>
        <v>0</v>
      </c>
      <c r="BG176" s="244">
        <f>IF(N176="zákl. přenesená",J176,0)</f>
        <v>0</v>
      </c>
      <c r="BH176" s="244">
        <f>IF(N176="sníž. přenesená",J176,0)</f>
        <v>0</v>
      </c>
      <c r="BI176" s="244">
        <f>IF(N176="nulová",J176,0)</f>
        <v>0</v>
      </c>
      <c r="BJ176" s="14" t="s">
        <v>83</v>
      </c>
      <c r="BK176" s="244">
        <f>ROUND(I176*H176,2)</f>
        <v>0</v>
      </c>
      <c r="BL176" s="14" t="s">
        <v>135</v>
      </c>
      <c r="BM176" s="243" t="s">
        <v>371</v>
      </c>
    </row>
    <row r="177" s="2" customFormat="1" ht="14.4" customHeight="1">
      <c r="A177" s="35"/>
      <c r="B177" s="36"/>
      <c r="C177" s="231" t="s">
        <v>372</v>
      </c>
      <c r="D177" s="231" t="s">
        <v>137</v>
      </c>
      <c r="E177" s="232" t="s">
        <v>373</v>
      </c>
      <c r="F177" s="233" t="s">
        <v>374</v>
      </c>
      <c r="G177" s="234" t="s">
        <v>375</v>
      </c>
      <c r="H177" s="235">
        <v>1</v>
      </c>
      <c r="I177" s="236"/>
      <c r="J177" s="237">
        <f>ROUND(I177*H177,2)</f>
        <v>0</v>
      </c>
      <c r="K177" s="238"/>
      <c r="L177" s="41"/>
      <c r="M177" s="239" t="s">
        <v>1</v>
      </c>
      <c r="N177" s="240" t="s">
        <v>40</v>
      </c>
      <c r="O177" s="88"/>
      <c r="P177" s="241">
        <f>O177*H177</f>
        <v>0</v>
      </c>
      <c r="Q177" s="241">
        <v>0</v>
      </c>
      <c r="R177" s="241">
        <f>Q177*H177</f>
        <v>0</v>
      </c>
      <c r="S177" s="241">
        <v>0</v>
      </c>
      <c r="T177" s="24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3" t="s">
        <v>135</v>
      </c>
      <c r="AT177" s="243" t="s">
        <v>137</v>
      </c>
      <c r="AU177" s="243" t="s">
        <v>83</v>
      </c>
      <c r="AY177" s="14" t="s">
        <v>134</v>
      </c>
      <c r="BE177" s="244">
        <f>IF(N177="základní",J177,0)</f>
        <v>0</v>
      </c>
      <c r="BF177" s="244">
        <f>IF(N177="snížená",J177,0)</f>
        <v>0</v>
      </c>
      <c r="BG177" s="244">
        <f>IF(N177="zákl. přenesená",J177,0)</f>
        <v>0</v>
      </c>
      <c r="BH177" s="244">
        <f>IF(N177="sníž. přenesená",J177,0)</f>
        <v>0</v>
      </c>
      <c r="BI177" s="244">
        <f>IF(N177="nulová",J177,0)</f>
        <v>0</v>
      </c>
      <c r="BJ177" s="14" t="s">
        <v>83</v>
      </c>
      <c r="BK177" s="244">
        <f>ROUND(I177*H177,2)</f>
        <v>0</v>
      </c>
      <c r="BL177" s="14" t="s">
        <v>135</v>
      </c>
      <c r="BM177" s="243" t="s">
        <v>376</v>
      </c>
    </row>
    <row r="178" s="2" customFormat="1" ht="14.4" customHeight="1">
      <c r="A178" s="35"/>
      <c r="B178" s="36"/>
      <c r="C178" s="231" t="s">
        <v>305</v>
      </c>
      <c r="D178" s="231" t="s">
        <v>137</v>
      </c>
      <c r="E178" s="232" t="s">
        <v>377</v>
      </c>
      <c r="F178" s="233" t="s">
        <v>378</v>
      </c>
      <c r="G178" s="234" t="s">
        <v>375</v>
      </c>
      <c r="H178" s="235">
        <v>1</v>
      </c>
      <c r="I178" s="236"/>
      <c r="J178" s="237">
        <f>ROUND(I178*H178,2)</f>
        <v>0</v>
      </c>
      <c r="K178" s="238"/>
      <c r="L178" s="41"/>
      <c r="M178" s="239" t="s">
        <v>1</v>
      </c>
      <c r="N178" s="240" t="s">
        <v>40</v>
      </c>
      <c r="O178" s="88"/>
      <c r="P178" s="241">
        <f>O178*H178</f>
        <v>0</v>
      </c>
      <c r="Q178" s="241">
        <v>0</v>
      </c>
      <c r="R178" s="241">
        <f>Q178*H178</f>
        <v>0</v>
      </c>
      <c r="S178" s="241">
        <v>0</v>
      </c>
      <c r="T178" s="24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3" t="s">
        <v>135</v>
      </c>
      <c r="AT178" s="243" t="s">
        <v>137</v>
      </c>
      <c r="AU178" s="243" t="s">
        <v>83</v>
      </c>
      <c r="AY178" s="14" t="s">
        <v>134</v>
      </c>
      <c r="BE178" s="244">
        <f>IF(N178="základní",J178,0)</f>
        <v>0</v>
      </c>
      <c r="BF178" s="244">
        <f>IF(N178="snížená",J178,0)</f>
        <v>0</v>
      </c>
      <c r="BG178" s="244">
        <f>IF(N178="zákl. přenesená",J178,0)</f>
        <v>0</v>
      </c>
      <c r="BH178" s="244">
        <f>IF(N178="sníž. přenesená",J178,0)</f>
        <v>0</v>
      </c>
      <c r="BI178" s="244">
        <f>IF(N178="nulová",J178,0)</f>
        <v>0</v>
      </c>
      <c r="BJ178" s="14" t="s">
        <v>83</v>
      </c>
      <c r="BK178" s="244">
        <f>ROUND(I178*H178,2)</f>
        <v>0</v>
      </c>
      <c r="BL178" s="14" t="s">
        <v>135</v>
      </c>
      <c r="BM178" s="243" t="s">
        <v>379</v>
      </c>
    </row>
    <row r="179" s="2" customFormat="1" ht="14.4" customHeight="1">
      <c r="A179" s="35"/>
      <c r="B179" s="36"/>
      <c r="C179" s="231" t="s">
        <v>380</v>
      </c>
      <c r="D179" s="231" t="s">
        <v>137</v>
      </c>
      <c r="E179" s="232" t="s">
        <v>381</v>
      </c>
      <c r="F179" s="233" t="s">
        <v>382</v>
      </c>
      <c r="G179" s="234" t="s">
        <v>170</v>
      </c>
      <c r="H179" s="235">
        <v>300</v>
      </c>
      <c r="I179" s="236"/>
      <c r="J179" s="237">
        <f>ROUND(I179*H179,2)</f>
        <v>0</v>
      </c>
      <c r="K179" s="238"/>
      <c r="L179" s="41"/>
      <c r="M179" s="239" t="s">
        <v>1</v>
      </c>
      <c r="N179" s="240" t="s">
        <v>40</v>
      </c>
      <c r="O179" s="88"/>
      <c r="P179" s="241">
        <f>O179*H179</f>
        <v>0</v>
      </c>
      <c r="Q179" s="241">
        <v>0</v>
      </c>
      <c r="R179" s="241">
        <f>Q179*H179</f>
        <v>0</v>
      </c>
      <c r="S179" s="241">
        <v>0</v>
      </c>
      <c r="T179" s="24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3" t="s">
        <v>135</v>
      </c>
      <c r="AT179" s="243" t="s">
        <v>137</v>
      </c>
      <c r="AU179" s="243" t="s">
        <v>83</v>
      </c>
      <c r="AY179" s="14" t="s">
        <v>134</v>
      </c>
      <c r="BE179" s="244">
        <f>IF(N179="základní",J179,0)</f>
        <v>0</v>
      </c>
      <c r="BF179" s="244">
        <f>IF(N179="snížená",J179,0)</f>
        <v>0</v>
      </c>
      <c r="BG179" s="244">
        <f>IF(N179="zákl. přenesená",J179,0)</f>
        <v>0</v>
      </c>
      <c r="BH179" s="244">
        <f>IF(N179="sníž. přenesená",J179,0)</f>
        <v>0</v>
      </c>
      <c r="BI179" s="244">
        <f>IF(N179="nulová",J179,0)</f>
        <v>0</v>
      </c>
      <c r="BJ179" s="14" t="s">
        <v>83</v>
      </c>
      <c r="BK179" s="244">
        <f>ROUND(I179*H179,2)</f>
        <v>0</v>
      </c>
      <c r="BL179" s="14" t="s">
        <v>135</v>
      </c>
      <c r="BM179" s="243" t="s">
        <v>383</v>
      </c>
    </row>
    <row r="180" s="2" customFormat="1" ht="14.4" customHeight="1">
      <c r="A180" s="35"/>
      <c r="B180" s="36"/>
      <c r="C180" s="231" t="s">
        <v>307</v>
      </c>
      <c r="D180" s="231" t="s">
        <v>137</v>
      </c>
      <c r="E180" s="232" t="s">
        <v>384</v>
      </c>
      <c r="F180" s="233" t="s">
        <v>385</v>
      </c>
      <c r="G180" s="234" t="s">
        <v>375</v>
      </c>
      <c r="H180" s="235">
        <v>1</v>
      </c>
      <c r="I180" s="236"/>
      <c r="J180" s="237">
        <f>ROUND(I180*H180,2)</f>
        <v>0</v>
      </c>
      <c r="K180" s="238"/>
      <c r="L180" s="41"/>
      <c r="M180" s="239" t="s">
        <v>1</v>
      </c>
      <c r="N180" s="240" t="s">
        <v>40</v>
      </c>
      <c r="O180" s="88"/>
      <c r="P180" s="241">
        <f>O180*H180</f>
        <v>0</v>
      </c>
      <c r="Q180" s="241">
        <v>0</v>
      </c>
      <c r="R180" s="241">
        <f>Q180*H180</f>
        <v>0</v>
      </c>
      <c r="S180" s="241">
        <v>0</v>
      </c>
      <c r="T180" s="24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3" t="s">
        <v>135</v>
      </c>
      <c r="AT180" s="243" t="s">
        <v>137</v>
      </c>
      <c r="AU180" s="243" t="s">
        <v>83</v>
      </c>
      <c r="AY180" s="14" t="s">
        <v>134</v>
      </c>
      <c r="BE180" s="244">
        <f>IF(N180="základní",J180,0)</f>
        <v>0</v>
      </c>
      <c r="BF180" s="244">
        <f>IF(N180="snížená",J180,0)</f>
        <v>0</v>
      </c>
      <c r="BG180" s="244">
        <f>IF(N180="zákl. přenesená",J180,0)</f>
        <v>0</v>
      </c>
      <c r="BH180" s="244">
        <f>IF(N180="sníž. přenesená",J180,0)</f>
        <v>0</v>
      </c>
      <c r="BI180" s="244">
        <f>IF(N180="nulová",J180,0)</f>
        <v>0</v>
      </c>
      <c r="BJ180" s="14" t="s">
        <v>83</v>
      </c>
      <c r="BK180" s="244">
        <f>ROUND(I180*H180,2)</f>
        <v>0</v>
      </c>
      <c r="BL180" s="14" t="s">
        <v>135</v>
      </c>
      <c r="BM180" s="243" t="s">
        <v>386</v>
      </c>
    </row>
    <row r="181" s="2" customFormat="1" ht="14.4" customHeight="1">
      <c r="A181" s="35"/>
      <c r="B181" s="36"/>
      <c r="C181" s="231" t="s">
        <v>387</v>
      </c>
      <c r="D181" s="231" t="s">
        <v>137</v>
      </c>
      <c r="E181" s="232" t="s">
        <v>388</v>
      </c>
      <c r="F181" s="233" t="s">
        <v>389</v>
      </c>
      <c r="G181" s="234" t="s">
        <v>375</v>
      </c>
      <c r="H181" s="235">
        <v>1</v>
      </c>
      <c r="I181" s="236"/>
      <c r="J181" s="237">
        <f>ROUND(I181*H181,2)</f>
        <v>0</v>
      </c>
      <c r="K181" s="238"/>
      <c r="L181" s="41"/>
      <c r="M181" s="239" t="s">
        <v>1</v>
      </c>
      <c r="N181" s="240" t="s">
        <v>40</v>
      </c>
      <c r="O181" s="88"/>
      <c r="P181" s="241">
        <f>O181*H181</f>
        <v>0</v>
      </c>
      <c r="Q181" s="241">
        <v>0</v>
      </c>
      <c r="R181" s="241">
        <f>Q181*H181</f>
        <v>0</v>
      </c>
      <c r="S181" s="241">
        <v>0</v>
      </c>
      <c r="T181" s="24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3" t="s">
        <v>135</v>
      </c>
      <c r="AT181" s="243" t="s">
        <v>137</v>
      </c>
      <c r="AU181" s="243" t="s">
        <v>83</v>
      </c>
      <c r="AY181" s="14" t="s">
        <v>134</v>
      </c>
      <c r="BE181" s="244">
        <f>IF(N181="základní",J181,0)</f>
        <v>0</v>
      </c>
      <c r="BF181" s="244">
        <f>IF(N181="snížená",J181,0)</f>
        <v>0</v>
      </c>
      <c r="BG181" s="244">
        <f>IF(N181="zákl. přenesená",J181,0)</f>
        <v>0</v>
      </c>
      <c r="BH181" s="244">
        <f>IF(N181="sníž. přenesená",J181,0)</f>
        <v>0</v>
      </c>
      <c r="BI181" s="244">
        <f>IF(N181="nulová",J181,0)</f>
        <v>0</v>
      </c>
      <c r="BJ181" s="14" t="s">
        <v>83</v>
      </c>
      <c r="BK181" s="244">
        <f>ROUND(I181*H181,2)</f>
        <v>0</v>
      </c>
      <c r="BL181" s="14" t="s">
        <v>135</v>
      </c>
      <c r="BM181" s="243" t="s">
        <v>390</v>
      </c>
    </row>
    <row r="182" s="2" customFormat="1" ht="14.4" customHeight="1">
      <c r="A182" s="35"/>
      <c r="B182" s="36"/>
      <c r="C182" s="231" t="s">
        <v>311</v>
      </c>
      <c r="D182" s="231" t="s">
        <v>137</v>
      </c>
      <c r="E182" s="232" t="s">
        <v>391</v>
      </c>
      <c r="F182" s="233" t="s">
        <v>392</v>
      </c>
      <c r="G182" s="234" t="s">
        <v>170</v>
      </c>
      <c r="H182" s="235">
        <v>1</v>
      </c>
      <c r="I182" s="236"/>
      <c r="J182" s="237">
        <f>ROUND(I182*H182,2)</f>
        <v>0</v>
      </c>
      <c r="K182" s="238"/>
      <c r="L182" s="41"/>
      <c r="M182" s="239" t="s">
        <v>1</v>
      </c>
      <c r="N182" s="240" t="s">
        <v>40</v>
      </c>
      <c r="O182" s="88"/>
      <c r="P182" s="241">
        <f>O182*H182</f>
        <v>0</v>
      </c>
      <c r="Q182" s="241">
        <v>0</v>
      </c>
      <c r="R182" s="241">
        <f>Q182*H182</f>
        <v>0</v>
      </c>
      <c r="S182" s="241">
        <v>0</v>
      </c>
      <c r="T182" s="24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3" t="s">
        <v>135</v>
      </c>
      <c r="AT182" s="243" t="s">
        <v>137</v>
      </c>
      <c r="AU182" s="243" t="s">
        <v>83</v>
      </c>
      <c r="AY182" s="14" t="s">
        <v>134</v>
      </c>
      <c r="BE182" s="244">
        <f>IF(N182="základní",J182,0)</f>
        <v>0</v>
      </c>
      <c r="BF182" s="244">
        <f>IF(N182="snížená",J182,0)</f>
        <v>0</v>
      </c>
      <c r="BG182" s="244">
        <f>IF(N182="zákl. přenesená",J182,0)</f>
        <v>0</v>
      </c>
      <c r="BH182" s="244">
        <f>IF(N182="sníž. přenesená",J182,0)</f>
        <v>0</v>
      </c>
      <c r="BI182" s="244">
        <f>IF(N182="nulová",J182,0)</f>
        <v>0</v>
      </c>
      <c r="BJ182" s="14" t="s">
        <v>83</v>
      </c>
      <c r="BK182" s="244">
        <f>ROUND(I182*H182,2)</f>
        <v>0</v>
      </c>
      <c r="BL182" s="14" t="s">
        <v>135</v>
      </c>
      <c r="BM182" s="243" t="s">
        <v>393</v>
      </c>
    </row>
    <row r="183" s="2" customFormat="1" ht="14.4" customHeight="1">
      <c r="A183" s="35"/>
      <c r="B183" s="36"/>
      <c r="C183" s="231" t="s">
        <v>394</v>
      </c>
      <c r="D183" s="231" t="s">
        <v>137</v>
      </c>
      <c r="E183" s="232" t="s">
        <v>395</v>
      </c>
      <c r="F183" s="233" t="s">
        <v>396</v>
      </c>
      <c r="G183" s="234" t="s">
        <v>170</v>
      </c>
      <c r="H183" s="235">
        <v>1</v>
      </c>
      <c r="I183" s="236"/>
      <c r="J183" s="237">
        <f>ROUND(I183*H183,2)</f>
        <v>0</v>
      </c>
      <c r="K183" s="238"/>
      <c r="L183" s="41"/>
      <c r="M183" s="239" t="s">
        <v>1</v>
      </c>
      <c r="N183" s="240" t="s">
        <v>40</v>
      </c>
      <c r="O183" s="88"/>
      <c r="P183" s="241">
        <f>O183*H183</f>
        <v>0</v>
      </c>
      <c r="Q183" s="241">
        <v>0</v>
      </c>
      <c r="R183" s="241">
        <f>Q183*H183</f>
        <v>0</v>
      </c>
      <c r="S183" s="241">
        <v>0</v>
      </c>
      <c r="T183" s="24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3" t="s">
        <v>135</v>
      </c>
      <c r="AT183" s="243" t="s">
        <v>137</v>
      </c>
      <c r="AU183" s="243" t="s">
        <v>83</v>
      </c>
      <c r="AY183" s="14" t="s">
        <v>134</v>
      </c>
      <c r="BE183" s="244">
        <f>IF(N183="základní",J183,0)</f>
        <v>0</v>
      </c>
      <c r="BF183" s="244">
        <f>IF(N183="snížená",J183,0)</f>
        <v>0</v>
      </c>
      <c r="BG183" s="244">
        <f>IF(N183="zákl. přenesená",J183,0)</f>
        <v>0</v>
      </c>
      <c r="BH183" s="244">
        <f>IF(N183="sníž. přenesená",J183,0)</f>
        <v>0</v>
      </c>
      <c r="BI183" s="244">
        <f>IF(N183="nulová",J183,0)</f>
        <v>0</v>
      </c>
      <c r="BJ183" s="14" t="s">
        <v>83</v>
      </c>
      <c r="BK183" s="244">
        <f>ROUND(I183*H183,2)</f>
        <v>0</v>
      </c>
      <c r="BL183" s="14" t="s">
        <v>135</v>
      </c>
      <c r="BM183" s="243" t="s">
        <v>397</v>
      </c>
    </row>
    <row r="184" s="2" customFormat="1" ht="14.4" customHeight="1">
      <c r="A184" s="35"/>
      <c r="B184" s="36"/>
      <c r="C184" s="231" t="s">
        <v>313</v>
      </c>
      <c r="D184" s="231" t="s">
        <v>137</v>
      </c>
      <c r="E184" s="232" t="s">
        <v>398</v>
      </c>
      <c r="F184" s="233" t="s">
        <v>399</v>
      </c>
      <c r="G184" s="234" t="s">
        <v>170</v>
      </c>
      <c r="H184" s="235">
        <v>1</v>
      </c>
      <c r="I184" s="236"/>
      <c r="J184" s="237">
        <f>ROUND(I184*H184,2)</f>
        <v>0</v>
      </c>
      <c r="K184" s="238"/>
      <c r="L184" s="41"/>
      <c r="M184" s="239" t="s">
        <v>1</v>
      </c>
      <c r="N184" s="240" t="s">
        <v>40</v>
      </c>
      <c r="O184" s="88"/>
      <c r="P184" s="241">
        <f>O184*H184</f>
        <v>0</v>
      </c>
      <c r="Q184" s="241">
        <v>0</v>
      </c>
      <c r="R184" s="241">
        <f>Q184*H184</f>
        <v>0</v>
      </c>
      <c r="S184" s="241">
        <v>0</v>
      </c>
      <c r="T184" s="24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3" t="s">
        <v>135</v>
      </c>
      <c r="AT184" s="243" t="s">
        <v>137</v>
      </c>
      <c r="AU184" s="243" t="s">
        <v>83</v>
      </c>
      <c r="AY184" s="14" t="s">
        <v>134</v>
      </c>
      <c r="BE184" s="244">
        <f>IF(N184="základní",J184,0)</f>
        <v>0</v>
      </c>
      <c r="BF184" s="244">
        <f>IF(N184="snížená",J184,0)</f>
        <v>0</v>
      </c>
      <c r="BG184" s="244">
        <f>IF(N184="zákl. přenesená",J184,0)</f>
        <v>0</v>
      </c>
      <c r="BH184" s="244">
        <f>IF(N184="sníž. přenesená",J184,0)</f>
        <v>0</v>
      </c>
      <c r="BI184" s="244">
        <f>IF(N184="nulová",J184,0)</f>
        <v>0</v>
      </c>
      <c r="BJ184" s="14" t="s">
        <v>83</v>
      </c>
      <c r="BK184" s="244">
        <f>ROUND(I184*H184,2)</f>
        <v>0</v>
      </c>
      <c r="BL184" s="14" t="s">
        <v>135</v>
      </c>
      <c r="BM184" s="243" t="s">
        <v>400</v>
      </c>
    </row>
    <row r="185" s="2" customFormat="1" ht="14.4" customHeight="1">
      <c r="A185" s="35"/>
      <c r="B185" s="36"/>
      <c r="C185" s="231" t="s">
        <v>401</v>
      </c>
      <c r="D185" s="231" t="s">
        <v>137</v>
      </c>
      <c r="E185" s="232" t="s">
        <v>402</v>
      </c>
      <c r="F185" s="233" t="s">
        <v>403</v>
      </c>
      <c r="G185" s="234" t="s">
        <v>177</v>
      </c>
      <c r="H185" s="235">
        <v>3</v>
      </c>
      <c r="I185" s="236"/>
      <c r="J185" s="237">
        <f>ROUND(I185*H185,2)</f>
        <v>0</v>
      </c>
      <c r="K185" s="238"/>
      <c r="L185" s="41"/>
      <c r="M185" s="239" t="s">
        <v>1</v>
      </c>
      <c r="N185" s="240" t="s">
        <v>40</v>
      </c>
      <c r="O185" s="88"/>
      <c r="P185" s="241">
        <f>O185*H185</f>
        <v>0</v>
      </c>
      <c r="Q185" s="241">
        <v>0</v>
      </c>
      <c r="R185" s="241">
        <f>Q185*H185</f>
        <v>0</v>
      </c>
      <c r="S185" s="241">
        <v>0</v>
      </c>
      <c r="T185" s="24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3" t="s">
        <v>135</v>
      </c>
      <c r="AT185" s="243" t="s">
        <v>137</v>
      </c>
      <c r="AU185" s="243" t="s">
        <v>83</v>
      </c>
      <c r="AY185" s="14" t="s">
        <v>134</v>
      </c>
      <c r="BE185" s="244">
        <f>IF(N185="základní",J185,0)</f>
        <v>0</v>
      </c>
      <c r="BF185" s="244">
        <f>IF(N185="snížená",J185,0)</f>
        <v>0</v>
      </c>
      <c r="BG185" s="244">
        <f>IF(N185="zákl. přenesená",J185,0)</f>
        <v>0</v>
      </c>
      <c r="BH185" s="244">
        <f>IF(N185="sníž. přenesená",J185,0)</f>
        <v>0</v>
      </c>
      <c r="BI185" s="244">
        <f>IF(N185="nulová",J185,0)</f>
        <v>0</v>
      </c>
      <c r="BJ185" s="14" t="s">
        <v>83</v>
      </c>
      <c r="BK185" s="244">
        <f>ROUND(I185*H185,2)</f>
        <v>0</v>
      </c>
      <c r="BL185" s="14" t="s">
        <v>135</v>
      </c>
      <c r="BM185" s="243" t="s">
        <v>404</v>
      </c>
    </row>
    <row r="186" s="2" customFormat="1" ht="14.4" customHeight="1">
      <c r="A186" s="35"/>
      <c r="B186" s="36"/>
      <c r="C186" s="231" t="s">
        <v>317</v>
      </c>
      <c r="D186" s="231" t="s">
        <v>137</v>
      </c>
      <c r="E186" s="232" t="s">
        <v>398</v>
      </c>
      <c r="F186" s="233" t="s">
        <v>399</v>
      </c>
      <c r="G186" s="234" t="s">
        <v>170</v>
      </c>
      <c r="H186" s="235">
        <v>1</v>
      </c>
      <c r="I186" s="236"/>
      <c r="J186" s="237">
        <f>ROUND(I186*H186,2)</f>
        <v>0</v>
      </c>
      <c r="K186" s="238"/>
      <c r="L186" s="41"/>
      <c r="M186" s="239" t="s">
        <v>1</v>
      </c>
      <c r="N186" s="240" t="s">
        <v>40</v>
      </c>
      <c r="O186" s="88"/>
      <c r="P186" s="241">
        <f>O186*H186</f>
        <v>0</v>
      </c>
      <c r="Q186" s="241">
        <v>0</v>
      </c>
      <c r="R186" s="241">
        <f>Q186*H186</f>
        <v>0</v>
      </c>
      <c r="S186" s="241">
        <v>0</v>
      </c>
      <c r="T186" s="24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3" t="s">
        <v>135</v>
      </c>
      <c r="AT186" s="243" t="s">
        <v>137</v>
      </c>
      <c r="AU186" s="243" t="s">
        <v>83</v>
      </c>
      <c r="AY186" s="14" t="s">
        <v>134</v>
      </c>
      <c r="BE186" s="244">
        <f>IF(N186="základní",J186,0)</f>
        <v>0</v>
      </c>
      <c r="BF186" s="244">
        <f>IF(N186="snížená",J186,0)</f>
        <v>0</v>
      </c>
      <c r="BG186" s="244">
        <f>IF(N186="zákl. přenesená",J186,0)</f>
        <v>0</v>
      </c>
      <c r="BH186" s="244">
        <f>IF(N186="sníž. přenesená",J186,0)</f>
        <v>0</v>
      </c>
      <c r="BI186" s="244">
        <f>IF(N186="nulová",J186,0)</f>
        <v>0</v>
      </c>
      <c r="BJ186" s="14" t="s">
        <v>83</v>
      </c>
      <c r="BK186" s="244">
        <f>ROUND(I186*H186,2)</f>
        <v>0</v>
      </c>
      <c r="BL186" s="14" t="s">
        <v>135</v>
      </c>
      <c r="BM186" s="243" t="s">
        <v>405</v>
      </c>
    </row>
    <row r="187" s="2" customFormat="1" ht="14.4" customHeight="1">
      <c r="A187" s="35"/>
      <c r="B187" s="36"/>
      <c r="C187" s="231" t="s">
        <v>406</v>
      </c>
      <c r="D187" s="231" t="s">
        <v>137</v>
      </c>
      <c r="E187" s="232" t="s">
        <v>407</v>
      </c>
      <c r="F187" s="233" t="s">
        <v>408</v>
      </c>
      <c r="G187" s="234" t="s">
        <v>170</v>
      </c>
      <c r="H187" s="235">
        <v>475</v>
      </c>
      <c r="I187" s="236"/>
      <c r="J187" s="237">
        <f>ROUND(I187*H187,2)</f>
        <v>0</v>
      </c>
      <c r="K187" s="238"/>
      <c r="L187" s="41"/>
      <c r="M187" s="239" t="s">
        <v>1</v>
      </c>
      <c r="N187" s="240" t="s">
        <v>40</v>
      </c>
      <c r="O187" s="88"/>
      <c r="P187" s="241">
        <f>O187*H187</f>
        <v>0</v>
      </c>
      <c r="Q187" s="241">
        <v>0</v>
      </c>
      <c r="R187" s="241">
        <f>Q187*H187</f>
        <v>0</v>
      </c>
      <c r="S187" s="241">
        <v>0</v>
      </c>
      <c r="T187" s="24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3" t="s">
        <v>135</v>
      </c>
      <c r="AT187" s="243" t="s">
        <v>137</v>
      </c>
      <c r="AU187" s="243" t="s">
        <v>83</v>
      </c>
      <c r="AY187" s="14" t="s">
        <v>134</v>
      </c>
      <c r="BE187" s="244">
        <f>IF(N187="základní",J187,0)</f>
        <v>0</v>
      </c>
      <c r="BF187" s="244">
        <f>IF(N187="snížená",J187,0)</f>
        <v>0</v>
      </c>
      <c r="BG187" s="244">
        <f>IF(N187="zákl. přenesená",J187,0)</f>
        <v>0</v>
      </c>
      <c r="BH187" s="244">
        <f>IF(N187="sníž. přenesená",J187,0)</f>
        <v>0</v>
      </c>
      <c r="BI187" s="244">
        <f>IF(N187="nulová",J187,0)</f>
        <v>0</v>
      </c>
      <c r="BJ187" s="14" t="s">
        <v>83</v>
      </c>
      <c r="BK187" s="244">
        <f>ROUND(I187*H187,2)</f>
        <v>0</v>
      </c>
      <c r="BL187" s="14" t="s">
        <v>135</v>
      </c>
      <c r="BM187" s="243" t="s">
        <v>409</v>
      </c>
    </row>
    <row r="188" s="2" customFormat="1" ht="14.4" customHeight="1">
      <c r="A188" s="35"/>
      <c r="B188" s="36"/>
      <c r="C188" s="231" t="s">
        <v>319</v>
      </c>
      <c r="D188" s="231" t="s">
        <v>137</v>
      </c>
      <c r="E188" s="232" t="s">
        <v>410</v>
      </c>
      <c r="F188" s="233" t="s">
        <v>411</v>
      </c>
      <c r="G188" s="234" t="s">
        <v>170</v>
      </c>
      <c r="H188" s="235">
        <v>1</v>
      </c>
      <c r="I188" s="236"/>
      <c r="J188" s="237">
        <f>ROUND(I188*H188,2)</f>
        <v>0</v>
      </c>
      <c r="K188" s="238"/>
      <c r="L188" s="41"/>
      <c r="M188" s="239" t="s">
        <v>1</v>
      </c>
      <c r="N188" s="240" t="s">
        <v>40</v>
      </c>
      <c r="O188" s="88"/>
      <c r="P188" s="241">
        <f>O188*H188</f>
        <v>0</v>
      </c>
      <c r="Q188" s="241">
        <v>0</v>
      </c>
      <c r="R188" s="241">
        <f>Q188*H188</f>
        <v>0</v>
      </c>
      <c r="S188" s="241">
        <v>0</v>
      </c>
      <c r="T188" s="24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3" t="s">
        <v>135</v>
      </c>
      <c r="AT188" s="243" t="s">
        <v>137</v>
      </c>
      <c r="AU188" s="243" t="s">
        <v>83</v>
      </c>
      <c r="AY188" s="14" t="s">
        <v>134</v>
      </c>
      <c r="BE188" s="244">
        <f>IF(N188="základní",J188,0)</f>
        <v>0</v>
      </c>
      <c r="BF188" s="244">
        <f>IF(N188="snížená",J188,0)</f>
        <v>0</v>
      </c>
      <c r="BG188" s="244">
        <f>IF(N188="zákl. přenesená",J188,0)</f>
        <v>0</v>
      </c>
      <c r="BH188" s="244">
        <f>IF(N188="sníž. přenesená",J188,0)</f>
        <v>0</v>
      </c>
      <c r="BI188" s="244">
        <f>IF(N188="nulová",J188,0)</f>
        <v>0</v>
      </c>
      <c r="BJ188" s="14" t="s">
        <v>83</v>
      </c>
      <c r="BK188" s="244">
        <f>ROUND(I188*H188,2)</f>
        <v>0</v>
      </c>
      <c r="BL188" s="14" t="s">
        <v>135</v>
      </c>
      <c r="BM188" s="243" t="s">
        <v>412</v>
      </c>
    </row>
    <row r="189" s="2" customFormat="1" ht="14.4" customHeight="1">
      <c r="A189" s="35"/>
      <c r="B189" s="36"/>
      <c r="C189" s="231" t="s">
        <v>413</v>
      </c>
      <c r="D189" s="231" t="s">
        <v>137</v>
      </c>
      <c r="E189" s="232" t="s">
        <v>414</v>
      </c>
      <c r="F189" s="233" t="s">
        <v>415</v>
      </c>
      <c r="G189" s="234" t="s">
        <v>170</v>
      </c>
      <c r="H189" s="235">
        <v>1</v>
      </c>
      <c r="I189" s="236"/>
      <c r="J189" s="237">
        <f>ROUND(I189*H189,2)</f>
        <v>0</v>
      </c>
      <c r="K189" s="238"/>
      <c r="L189" s="41"/>
      <c r="M189" s="239" t="s">
        <v>1</v>
      </c>
      <c r="N189" s="240" t="s">
        <v>40</v>
      </c>
      <c r="O189" s="88"/>
      <c r="P189" s="241">
        <f>O189*H189</f>
        <v>0</v>
      </c>
      <c r="Q189" s="241">
        <v>0</v>
      </c>
      <c r="R189" s="241">
        <f>Q189*H189</f>
        <v>0</v>
      </c>
      <c r="S189" s="241">
        <v>0</v>
      </c>
      <c r="T189" s="24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3" t="s">
        <v>135</v>
      </c>
      <c r="AT189" s="243" t="s">
        <v>137</v>
      </c>
      <c r="AU189" s="243" t="s">
        <v>83</v>
      </c>
      <c r="AY189" s="14" t="s">
        <v>134</v>
      </c>
      <c r="BE189" s="244">
        <f>IF(N189="základní",J189,0)</f>
        <v>0</v>
      </c>
      <c r="BF189" s="244">
        <f>IF(N189="snížená",J189,0)</f>
        <v>0</v>
      </c>
      <c r="BG189" s="244">
        <f>IF(N189="zákl. přenesená",J189,0)</f>
        <v>0</v>
      </c>
      <c r="BH189" s="244">
        <f>IF(N189="sníž. přenesená",J189,0)</f>
        <v>0</v>
      </c>
      <c r="BI189" s="244">
        <f>IF(N189="nulová",J189,0)</f>
        <v>0</v>
      </c>
      <c r="BJ189" s="14" t="s">
        <v>83</v>
      </c>
      <c r="BK189" s="244">
        <f>ROUND(I189*H189,2)</f>
        <v>0</v>
      </c>
      <c r="BL189" s="14" t="s">
        <v>135</v>
      </c>
      <c r="BM189" s="243" t="s">
        <v>416</v>
      </c>
    </row>
    <row r="190" s="2" customFormat="1" ht="24.15" customHeight="1">
      <c r="A190" s="35"/>
      <c r="B190" s="36"/>
      <c r="C190" s="231" t="s">
        <v>323</v>
      </c>
      <c r="D190" s="231" t="s">
        <v>137</v>
      </c>
      <c r="E190" s="232" t="s">
        <v>417</v>
      </c>
      <c r="F190" s="233" t="s">
        <v>418</v>
      </c>
      <c r="G190" s="234" t="s">
        <v>265</v>
      </c>
      <c r="H190" s="235">
        <v>90</v>
      </c>
      <c r="I190" s="236"/>
      <c r="J190" s="237">
        <f>ROUND(I190*H190,2)</f>
        <v>0</v>
      </c>
      <c r="K190" s="238"/>
      <c r="L190" s="41"/>
      <c r="M190" s="261" t="s">
        <v>1</v>
      </c>
      <c r="N190" s="262" t="s">
        <v>40</v>
      </c>
      <c r="O190" s="263"/>
      <c r="P190" s="264">
        <f>O190*H190</f>
        <v>0</v>
      </c>
      <c r="Q190" s="264">
        <v>0</v>
      </c>
      <c r="R190" s="264">
        <f>Q190*H190</f>
        <v>0</v>
      </c>
      <c r="S190" s="264">
        <v>0</v>
      </c>
      <c r="T190" s="265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3" t="s">
        <v>135</v>
      </c>
      <c r="AT190" s="243" t="s">
        <v>137</v>
      </c>
      <c r="AU190" s="243" t="s">
        <v>83</v>
      </c>
      <c r="AY190" s="14" t="s">
        <v>134</v>
      </c>
      <c r="BE190" s="244">
        <f>IF(N190="základní",J190,0)</f>
        <v>0</v>
      </c>
      <c r="BF190" s="244">
        <f>IF(N190="snížená",J190,0)</f>
        <v>0</v>
      </c>
      <c r="BG190" s="244">
        <f>IF(N190="zákl. přenesená",J190,0)</f>
        <v>0</v>
      </c>
      <c r="BH190" s="244">
        <f>IF(N190="sníž. přenesená",J190,0)</f>
        <v>0</v>
      </c>
      <c r="BI190" s="244">
        <f>IF(N190="nulová",J190,0)</f>
        <v>0</v>
      </c>
      <c r="BJ190" s="14" t="s">
        <v>83</v>
      </c>
      <c r="BK190" s="244">
        <f>ROUND(I190*H190,2)</f>
        <v>0</v>
      </c>
      <c r="BL190" s="14" t="s">
        <v>135</v>
      </c>
      <c r="BM190" s="243" t="s">
        <v>419</v>
      </c>
    </row>
    <row r="191" s="2" customFormat="1" ht="6.96" customHeight="1">
      <c r="A191" s="35"/>
      <c r="B191" s="63"/>
      <c r="C191" s="64"/>
      <c r="D191" s="64"/>
      <c r="E191" s="64"/>
      <c r="F191" s="64"/>
      <c r="G191" s="64"/>
      <c r="H191" s="64"/>
      <c r="I191" s="64"/>
      <c r="J191" s="64"/>
      <c r="K191" s="64"/>
      <c r="L191" s="41"/>
      <c r="M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</row>
  </sheetData>
  <sheetProtection sheet="1" autoFilter="0" formatColumns="0" formatRows="0" objects="1" scenarios="1" spinCount="100000" saltValue="SgvgSo7zedpZ95vuOEHU7/OWw9dCRySXyU/zSo7aW5gMcCWDt1I+H8IMgVByO8ebaA8C33S3wTkvt/ifbrEVag==" hashValue="hifG5nLe0mIugz4+3DAoprmpHjOggVB61pfbtz9gcKCU5QngwK2J4eGqF1bt+FNwUQwkIsaPKS9Rwv1eavHNvA==" algorithmName="SHA-512" password="CC35"/>
  <autoFilter ref="C126:K190"/>
  <mergeCells count="14">
    <mergeCell ref="E7:H7"/>
    <mergeCell ref="E9:H9"/>
    <mergeCell ref="E18:H18"/>
    <mergeCell ref="E27:H27"/>
    <mergeCell ref="E85:H85"/>
    <mergeCell ref="E87:H87"/>
    <mergeCell ref="D101:F101"/>
    <mergeCell ref="D102:F102"/>
    <mergeCell ref="D103:F103"/>
    <mergeCell ref="D104:F104"/>
    <mergeCell ref="D105:F10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MKADERABEK\Martin</dc:creator>
  <cp:lastModifiedBy>MKADERABEK\Martin</cp:lastModifiedBy>
  <dcterms:created xsi:type="dcterms:W3CDTF">2020-11-24T09:07:30Z</dcterms:created>
  <dcterms:modified xsi:type="dcterms:W3CDTF">2020-11-24T09:07:34Z</dcterms:modified>
</cp:coreProperties>
</file>