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160_1 - Stavební ú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'2020-160_1 - Stavební úpr...'!$C$152:$K$586</definedName>
    <definedName name="_xlnm.Print_Area" localSheetId="1">'2020-160_1 - Stavební úpr...'!$C$4:$J$76,'2020-160_1 - Stavební úpr...'!$C$82:$J$136,'2020-160_1 - Stavební úpr...'!$C$142:$J$586</definedName>
    <definedName name="_xlnm.Print_Titles" localSheetId="1">'2020-160_1 - Stavební úpr...'!$152:$152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86"/>
  <c r="BH586"/>
  <c r="BG586"/>
  <c r="BF586"/>
  <c r="T586"/>
  <c r="T585"/>
  <c r="R586"/>
  <c r="R585"/>
  <c r="P586"/>
  <c r="P585"/>
  <c r="BI584"/>
  <c r="BH584"/>
  <c r="BG584"/>
  <c r="BF584"/>
  <c r="T584"/>
  <c r="T583"/>
  <c r="R584"/>
  <c r="R583"/>
  <c r="P584"/>
  <c r="P583"/>
  <c r="BI582"/>
  <c r="BH582"/>
  <c r="BG582"/>
  <c r="BF582"/>
  <c r="T582"/>
  <c r="T581"/>
  <c r="T580"/>
  <c r="R582"/>
  <c r="R581"/>
  <c r="R580"/>
  <c r="P582"/>
  <c r="P581"/>
  <c r="P580"/>
  <c r="BI579"/>
  <c r="BH579"/>
  <c r="BG579"/>
  <c r="BF579"/>
  <c r="T579"/>
  <c r="R579"/>
  <c r="P579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4"/>
  <c r="BH534"/>
  <c r="BG534"/>
  <c r="BF534"/>
  <c r="T534"/>
  <c r="R534"/>
  <c r="P534"/>
  <c r="BI530"/>
  <c r="BH530"/>
  <c r="BG530"/>
  <c r="BF530"/>
  <c r="T530"/>
  <c r="R530"/>
  <c r="P530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66"/>
  <c r="BH466"/>
  <c r="BG466"/>
  <c r="BF466"/>
  <c r="T466"/>
  <c r="R466"/>
  <c r="P466"/>
  <c r="BI464"/>
  <c r="BH464"/>
  <c r="BG464"/>
  <c r="BF464"/>
  <c r="T464"/>
  <c r="R464"/>
  <c r="P464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2"/>
  <c r="BH422"/>
  <c r="BG422"/>
  <c r="BF422"/>
  <c r="T422"/>
  <c r="R422"/>
  <c r="P422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6"/>
  <c r="BH376"/>
  <c r="BG376"/>
  <c r="BF376"/>
  <c r="T376"/>
  <c r="R376"/>
  <c r="P376"/>
  <c r="BI375"/>
  <c r="BH375"/>
  <c r="BG375"/>
  <c r="BF375"/>
  <c r="T375"/>
  <c r="R375"/>
  <c r="P375"/>
  <c r="BI372"/>
  <c r="BH372"/>
  <c r="BG372"/>
  <c r="BF372"/>
  <c r="T372"/>
  <c r="T371"/>
  <c r="R372"/>
  <c r="R371"/>
  <c r="P372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T306"/>
  <c r="R307"/>
  <c r="R306"/>
  <c r="P307"/>
  <c r="P306"/>
  <c r="BI305"/>
  <c r="BH305"/>
  <c r="BG305"/>
  <c r="BF305"/>
  <c r="T305"/>
  <c r="T304"/>
  <c r="R305"/>
  <c r="R304"/>
  <c r="P305"/>
  <c r="P304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T298"/>
  <c r="R299"/>
  <c r="R298"/>
  <c r="P299"/>
  <c r="P298"/>
  <c r="BI297"/>
  <c r="BH297"/>
  <c r="BG297"/>
  <c r="BF297"/>
  <c r="T297"/>
  <c r="T296"/>
  <c r="R297"/>
  <c r="R296"/>
  <c r="P297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T257"/>
  <c r="R258"/>
  <c r="R257"/>
  <c r="P258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J150"/>
  <c r="J149"/>
  <c r="F149"/>
  <c r="F147"/>
  <c r="E145"/>
  <c r="BI134"/>
  <c r="BH134"/>
  <c r="BG134"/>
  <c r="BF134"/>
  <c r="BI133"/>
  <c r="BH133"/>
  <c r="BG133"/>
  <c r="BF133"/>
  <c r="BE133"/>
  <c r="BI132"/>
  <c r="BH132"/>
  <c r="BG132"/>
  <c r="BF132"/>
  <c r="BE132"/>
  <c r="BI131"/>
  <c r="BH131"/>
  <c r="BG131"/>
  <c r="BF131"/>
  <c r="BE131"/>
  <c r="BI130"/>
  <c r="BH130"/>
  <c r="BG130"/>
  <c r="BF130"/>
  <c r="BE130"/>
  <c r="BI129"/>
  <c r="BH129"/>
  <c r="BG129"/>
  <c r="BF129"/>
  <c r="BE129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586"/>
  <c r="J582"/>
  <c r="BK579"/>
  <c r="J578"/>
  <c r="J574"/>
  <c r="BK571"/>
  <c r="BK569"/>
  <c r="BK567"/>
  <c r="BK559"/>
  <c r="J557"/>
  <c r="J549"/>
  <c r="J548"/>
  <c r="BK546"/>
  <c r="J545"/>
  <c r="J542"/>
  <c r="J540"/>
  <c r="J539"/>
  <c r="BK537"/>
  <c r="J535"/>
  <c r="BK534"/>
  <c r="J530"/>
  <c r="J529"/>
  <c r="BK527"/>
  <c r="BK525"/>
  <c r="BK523"/>
  <c r="J521"/>
  <c r="BK519"/>
  <c r="J518"/>
  <c r="BK517"/>
  <c r="J517"/>
  <c r="BK515"/>
  <c r="J514"/>
  <c r="BK512"/>
  <c r="J510"/>
  <c r="J506"/>
  <c r="BK504"/>
  <c r="BK502"/>
  <c r="J502"/>
  <c r="BK495"/>
  <c r="BK492"/>
  <c r="J491"/>
  <c r="BK487"/>
  <c r="BK486"/>
  <c r="BK485"/>
  <c r="BK481"/>
  <c r="J479"/>
  <c r="BK477"/>
  <c r="BK476"/>
  <c r="BK474"/>
  <c r="J464"/>
  <c r="J458"/>
  <c r="BK454"/>
  <c r="BK445"/>
  <c r="J444"/>
  <c r="J443"/>
  <c r="J442"/>
  <c r="J440"/>
  <c r="J438"/>
  <c r="J433"/>
  <c r="BK432"/>
  <c r="J430"/>
  <c r="J429"/>
  <c r="BK427"/>
  <c r="BK422"/>
  <c r="BK419"/>
  <c r="BK417"/>
  <c r="J415"/>
  <c r="BK412"/>
  <c r="BK411"/>
  <c r="J409"/>
  <c r="BK407"/>
  <c r="BK404"/>
  <c r="J402"/>
  <c r="BK397"/>
  <c r="J395"/>
  <c r="BK390"/>
  <c r="J389"/>
  <c r="J387"/>
  <c r="J385"/>
  <c r="J383"/>
  <c r="BK382"/>
  <c r="J381"/>
  <c r="J375"/>
  <c r="BK372"/>
  <c r="BK370"/>
  <c r="BK369"/>
  <c r="BK368"/>
  <c r="BK367"/>
  <c r="BK366"/>
  <c r="BK365"/>
  <c r="BK363"/>
  <c r="J362"/>
  <c r="BK360"/>
  <c r="BK359"/>
  <c r="J357"/>
  <c r="BK356"/>
  <c r="BK354"/>
  <c r="J353"/>
  <c r="BK352"/>
  <c r="BK349"/>
  <c r="J348"/>
  <c r="BK344"/>
  <c r="J343"/>
  <c r="J342"/>
  <c r="J341"/>
  <c r="BK340"/>
  <c r="J339"/>
  <c r="J338"/>
  <c r="BK337"/>
  <c r="J335"/>
  <c r="BK334"/>
  <c r="J333"/>
  <c r="J332"/>
  <c r="J331"/>
  <c r="J330"/>
  <c r="J329"/>
  <c r="BK323"/>
  <c r="BK321"/>
  <c r="J318"/>
  <c r="J315"/>
  <c r="J311"/>
  <c r="BK309"/>
  <c r="J305"/>
  <c r="BK302"/>
  <c r="BK299"/>
  <c r="BK293"/>
  <c r="J290"/>
  <c r="J289"/>
  <c r="J287"/>
  <c r="BK286"/>
  <c r="J285"/>
  <c r="BK284"/>
  <c r="J281"/>
  <c r="BK278"/>
  <c r="J277"/>
  <c r="J274"/>
  <c r="BK273"/>
  <c r="J271"/>
  <c r="BK269"/>
  <c r="BK268"/>
  <c r="BK261"/>
  <c r="J260"/>
  <c r="J258"/>
  <c r="J256"/>
  <c r="BK255"/>
  <c r="BK251"/>
  <c r="BK250"/>
  <c r="BK246"/>
  <c r="J238"/>
  <c r="J234"/>
  <c r="J233"/>
  <c r="BK228"/>
  <c r="BK225"/>
  <c r="J223"/>
  <c r="J220"/>
  <c r="J218"/>
  <c r="BK217"/>
  <c r="BK215"/>
  <c r="J213"/>
  <c r="BK209"/>
  <c r="BK208"/>
  <c r="BK207"/>
  <c r="J206"/>
  <c r="J205"/>
  <c r="J204"/>
  <c r="J202"/>
  <c r="BK197"/>
  <c r="J196"/>
  <c r="J192"/>
  <c r="J191"/>
  <c r="BK190"/>
  <c r="BK189"/>
  <c r="J188"/>
  <c r="J181"/>
  <c r="J180"/>
  <c r="BK178"/>
  <c r="J177"/>
  <c r="J176"/>
  <c r="J174"/>
  <c r="BK167"/>
  <c r="BK166"/>
  <c r="BK163"/>
  <c r="J158"/>
  <c r="BK156"/>
  <c i="1" r="AS94"/>
  <c i="2" r="BK586"/>
  <c r="BK582"/>
  <c r="BK578"/>
  <c r="J576"/>
  <c r="BK572"/>
  <c r="J571"/>
  <c r="J570"/>
  <c r="J569"/>
  <c r="BK568"/>
  <c r="J567"/>
  <c r="J565"/>
  <c r="BK563"/>
  <c r="BK561"/>
  <c r="J559"/>
  <c r="BK557"/>
  <c r="J556"/>
  <c r="BK554"/>
  <c r="BK553"/>
  <c r="J551"/>
  <c r="J550"/>
  <c r="BK549"/>
  <c r="BK548"/>
  <c r="BK547"/>
  <c r="J546"/>
  <c r="BK545"/>
  <c r="J544"/>
  <c r="BK542"/>
  <c r="BK540"/>
  <c r="J534"/>
  <c r="BK530"/>
  <c r="BK529"/>
  <c r="J527"/>
  <c r="J525"/>
  <c r="J523"/>
  <c r="BK520"/>
  <c r="BK516"/>
  <c r="BK514"/>
  <c r="BK506"/>
  <c r="J504"/>
  <c r="BK497"/>
  <c r="BK493"/>
  <c r="BK489"/>
  <c r="BK479"/>
  <c r="BK466"/>
  <c r="BK458"/>
  <c r="BK456"/>
  <c r="J454"/>
  <c r="BK447"/>
  <c r="J445"/>
  <c r="BK444"/>
  <c r="BK443"/>
  <c r="BK442"/>
  <c r="BK441"/>
  <c r="BK438"/>
  <c r="J437"/>
  <c r="BK433"/>
  <c r="J427"/>
  <c r="J426"/>
  <c r="BK420"/>
  <c r="J419"/>
  <c r="J418"/>
  <c r="BK415"/>
  <c r="BK414"/>
  <c r="BK413"/>
  <c r="J411"/>
  <c r="BK409"/>
  <c r="BK406"/>
  <c r="BK402"/>
  <c r="J397"/>
  <c r="BK395"/>
  <c r="BK394"/>
  <c r="J390"/>
  <c r="BK389"/>
  <c r="BK385"/>
  <c r="J384"/>
  <c r="BK383"/>
  <c r="J382"/>
  <c r="BK381"/>
  <c r="J376"/>
  <c r="BK375"/>
  <c r="J370"/>
  <c r="J365"/>
  <c r="J364"/>
  <c r="J363"/>
  <c r="BK362"/>
  <c r="J359"/>
  <c r="BK357"/>
  <c r="J356"/>
  <c r="BK353"/>
  <c r="J352"/>
  <c r="BK351"/>
  <c r="J350"/>
  <c r="J349"/>
  <c r="BK348"/>
  <c r="J347"/>
  <c r="J346"/>
  <c r="BK327"/>
  <c r="BK319"/>
  <c r="BK318"/>
  <c r="BK316"/>
  <c r="BK315"/>
  <c r="BK314"/>
  <c r="BK312"/>
  <c r="BK307"/>
  <c r="BK303"/>
  <c r="J302"/>
  <c r="J299"/>
  <c r="J297"/>
  <c r="J295"/>
  <c r="BK294"/>
  <c r="J292"/>
  <c r="BK290"/>
  <c r="BK289"/>
  <c r="BK288"/>
  <c r="J284"/>
  <c r="BK283"/>
  <c r="J282"/>
  <c r="BK281"/>
  <c r="J280"/>
  <c r="BK279"/>
  <c r="J278"/>
  <c r="J276"/>
  <c r="J275"/>
  <c r="J273"/>
  <c r="J272"/>
  <c r="BK271"/>
  <c r="J270"/>
  <c r="J269"/>
  <c r="J267"/>
  <c r="J266"/>
  <c r="J265"/>
  <c r="BK264"/>
  <c r="BK263"/>
  <c r="J262"/>
  <c r="J261"/>
  <c r="BK260"/>
  <c r="J255"/>
  <c r="BK253"/>
  <c r="BK252"/>
  <c r="J251"/>
  <c r="J250"/>
  <c r="BK247"/>
  <c r="J243"/>
  <c r="BK240"/>
  <c r="J239"/>
  <c r="J237"/>
  <c r="J232"/>
  <c r="BK230"/>
  <c r="J225"/>
  <c r="BK220"/>
  <c r="J217"/>
  <c r="BK213"/>
  <c r="BK211"/>
  <c r="BK206"/>
  <c r="BK205"/>
  <c r="BK204"/>
  <c r="BK202"/>
  <c r="J197"/>
  <c r="J194"/>
  <c r="BK192"/>
  <c r="BK181"/>
  <c r="J178"/>
  <c r="BK177"/>
  <c r="BK176"/>
  <c r="BK175"/>
  <c r="BK174"/>
  <c r="J167"/>
  <c r="J160"/>
  <c r="BK158"/>
  <c r="J584"/>
  <c r="J215"/>
  <c r="J211"/>
  <c r="J209"/>
  <c r="J208"/>
  <c r="J207"/>
  <c r="BK196"/>
  <c r="BK194"/>
  <c r="BK191"/>
  <c r="J190"/>
  <c r="J189"/>
  <c r="BK188"/>
  <c r="BK180"/>
  <c r="J175"/>
  <c r="J166"/>
  <c r="J163"/>
  <c r="BK160"/>
  <c r="J156"/>
  <c r="BK584"/>
  <c r="J579"/>
  <c r="BK576"/>
  <c r="BK574"/>
  <c r="J572"/>
  <c r="BK570"/>
  <c r="J568"/>
  <c r="BK565"/>
  <c r="J563"/>
  <c r="J561"/>
  <c r="BK556"/>
  <c r="J554"/>
  <c r="J553"/>
  <c r="BK551"/>
  <c r="BK550"/>
  <c r="J547"/>
  <c r="BK544"/>
  <c r="BK539"/>
  <c r="J537"/>
  <c r="BK535"/>
  <c r="BK521"/>
  <c r="J520"/>
  <c r="J519"/>
  <c r="BK518"/>
  <c r="J516"/>
  <c r="J515"/>
  <c r="J512"/>
  <c r="BK510"/>
  <c r="J497"/>
  <c r="J495"/>
  <c r="J493"/>
  <c r="J492"/>
  <c r="BK491"/>
  <c r="J489"/>
  <c r="J487"/>
  <c r="J486"/>
  <c r="J485"/>
  <c r="J481"/>
  <c r="J477"/>
  <c r="J476"/>
  <c r="J474"/>
  <c r="J466"/>
  <c r="BK464"/>
  <c r="J456"/>
  <c r="J447"/>
  <c r="J441"/>
  <c r="BK440"/>
  <c r="BK437"/>
  <c r="J432"/>
  <c r="BK430"/>
  <c r="BK429"/>
  <c r="BK426"/>
  <c r="J422"/>
  <c r="J420"/>
  <c r="BK418"/>
  <c r="J417"/>
  <c r="J414"/>
  <c r="J413"/>
  <c r="J412"/>
  <c r="J407"/>
  <c r="J406"/>
  <c r="J404"/>
  <c r="J394"/>
  <c r="BK387"/>
  <c r="BK384"/>
  <c r="BK376"/>
  <c r="J372"/>
  <c r="J369"/>
  <c r="J368"/>
  <c r="J367"/>
  <c r="J366"/>
  <c r="BK364"/>
  <c r="J360"/>
  <c r="J354"/>
  <c r="J351"/>
  <c r="BK350"/>
  <c r="BK347"/>
  <c r="BK346"/>
  <c r="BK345"/>
  <c r="J345"/>
  <c r="J344"/>
  <c r="BK343"/>
  <c r="BK342"/>
  <c r="BK341"/>
  <c r="J340"/>
  <c r="BK339"/>
  <c r="BK338"/>
  <c r="J337"/>
  <c r="BK335"/>
  <c r="J334"/>
  <c r="BK333"/>
  <c r="BK332"/>
  <c r="BK331"/>
  <c r="BK330"/>
  <c r="BK329"/>
  <c r="J327"/>
  <c r="J323"/>
  <c r="J321"/>
  <c r="J319"/>
  <c r="J316"/>
  <c r="J314"/>
  <c r="J312"/>
  <c r="BK311"/>
  <c r="J309"/>
  <c r="J307"/>
  <c r="BK305"/>
  <c r="J303"/>
  <c r="BK297"/>
  <c r="BK295"/>
  <c r="J294"/>
  <c r="J293"/>
  <c r="BK292"/>
  <c r="J288"/>
  <c r="BK287"/>
  <c r="J286"/>
  <c r="BK285"/>
  <c r="J283"/>
  <c r="BK282"/>
  <c r="BK280"/>
  <c r="J279"/>
  <c r="BK277"/>
  <c r="BK276"/>
  <c r="BK275"/>
  <c r="BK274"/>
  <c r="BK272"/>
  <c r="BK270"/>
  <c r="J268"/>
  <c r="BK267"/>
  <c r="BK266"/>
  <c r="BK265"/>
  <c r="J264"/>
  <c r="J263"/>
  <c r="BK262"/>
  <c r="BK258"/>
  <c r="BK256"/>
  <c r="J253"/>
  <c r="J252"/>
  <c r="J247"/>
  <c r="J246"/>
  <c r="BK243"/>
  <c r="J240"/>
  <c r="BK239"/>
  <c r="BK238"/>
  <c r="BK237"/>
  <c r="BK234"/>
  <c r="BK233"/>
  <c r="BK232"/>
  <c r="J230"/>
  <c r="J228"/>
  <c r="BK223"/>
  <c r="BK218"/>
  <c l="1" r="BK155"/>
  <c r="R155"/>
  <c r="P165"/>
  <c r="BK210"/>
  <c r="J210"/>
  <c r="J98"/>
  <c r="T210"/>
  <c r="P236"/>
  <c r="T236"/>
  <c r="P245"/>
  <c r="T245"/>
  <c r="BK249"/>
  <c r="J249"/>
  <c r="J102"/>
  <c r="R249"/>
  <c r="P254"/>
  <c r="T254"/>
  <c r="P259"/>
  <c r="BK291"/>
  <c r="J291"/>
  <c r="J106"/>
  <c r="P291"/>
  <c r="BK301"/>
  <c r="J301"/>
  <c r="J109"/>
  <c r="T301"/>
  <c r="P308"/>
  <c r="T308"/>
  <c r="P336"/>
  <c r="BK374"/>
  <c r="J374"/>
  <c r="J115"/>
  <c r="R374"/>
  <c r="BK421"/>
  <c r="J421"/>
  <c r="J116"/>
  <c r="R421"/>
  <c r="T421"/>
  <c r="R446"/>
  <c r="BK473"/>
  <c r="J473"/>
  <c r="J118"/>
  <c r="R473"/>
  <c r="P478"/>
  <c r="BK536"/>
  <c r="J536"/>
  <c r="J120"/>
  <c r="R536"/>
  <c r="T558"/>
  <c r="BK165"/>
  <c r="J165"/>
  <c r="J97"/>
  <c r="T165"/>
  <c r="R210"/>
  <c r="R236"/>
  <c r="BK245"/>
  <c r="J245"/>
  <c r="J100"/>
  <c r="R245"/>
  <c r="P249"/>
  <c r="T249"/>
  <c r="BK259"/>
  <c r="J259"/>
  <c r="J105"/>
  <c r="R259"/>
  <c r="T291"/>
  <c r="R301"/>
  <c r="BK308"/>
  <c r="J308"/>
  <c r="J112"/>
  <c r="BK336"/>
  <c r="J336"/>
  <c r="J113"/>
  <c r="T336"/>
  <c r="P374"/>
  <c r="P446"/>
  <c r="BK478"/>
  <c r="J478"/>
  <c r="J119"/>
  <c r="T478"/>
  <c r="T536"/>
  <c r="R558"/>
  <c r="P155"/>
  <c r="T155"/>
  <c r="T154"/>
  <c r="R165"/>
  <c r="P210"/>
  <c r="BK236"/>
  <c r="J236"/>
  <c r="J99"/>
  <c r="BK254"/>
  <c r="J254"/>
  <c r="J103"/>
  <c r="R254"/>
  <c r="T259"/>
  <c r="R291"/>
  <c r="P301"/>
  <c r="R308"/>
  <c r="R336"/>
  <c r="P558"/>
  <c r="T374"/>
  <c r="P421"/>
  <c r="BK446"/>
  <c r="J446"/>
  <c r="J117"/>
  <c r="T446"/>
  <c r="P473"/>
  <c r="T473"/>
  <c r="R478"/>
  <c r="P536"/>
  <c r="BK558"/>
  <c r="J558"/>
  <c r="J121"/>
  <c r="BE225"/>
  <c r="BE228"/>
  <c r="BE232"/>
  <c r="BE233"/>
  <c r="BE237"/>
  <c r="BE238"/>
  <c r="BE239"/>
  <c r="BE246"/>
  <c r="BE250"/>
  <c r="BE251"/>
  <c r="BE253"/>
  <c r="BE255"/>
  <c r="BE256"/>
  <c r="BE261"/>
  <c r="BE262"/>
  <c r="BE264"/>
  <c r="BE265"/>
  <c r="BE268"/>
  <c r="BE273"/>
  <c r="BE275"/>
  <c r="BE276"/>
  <c r="BE277"/>
  <c r="BE278"/>
  <c r="BE284"/>
  <c r="BE285"/>
  <c r="BE289"/>
  <c r="BE299"/>
  <c r="BE302"/>
  <c r="BE303"/>
  <c r="BE305"/>
  <c r="BE309"/>
  <c r="BE319"/>
  <c r="BE330"/>
  <c r="BE337"/>
  <c r="BE338"/>
  <c r="BE340"/>
  <c r="BE341"/>
  <c r="BE342"/>
  <c r="BE345"/>
  <c r="BE349"/>
  <c r="BE354"/>
  <c r="BE363"/>
  <c r="BE368"/>
  <c r="BE370"/>
  <c r="BE383"/>
  <c r="BE394"/>
  <c r="BE409"/>
  <c r="BE418"/>
  <c r="BE419"/>
  <c r="BE422"/>
  <c r="BE426"/>
  <c r="BE427"/>
  <c r="BE433"/>
  <c r="BE458"/>
  <c r="BE477"/>
  <c r="BE479"/>
  <c r="BE485"/>
  <c r="BE487"/>
  <c r="BE492"/>
  <c r="BE504"/>
  <c r="BE510"/>
  <c r="BE517"/>
  <c r="BE546"/>
  <c r="BE554"/>
  <c r="BE557"/>
  <c r="BE559"/>
  <c r="BE563"/>
  <c r="BE567"/>
  <c r="BE584"/>
  <c r="BK306"/>
  <c r="J306"/>
  <c r="J111"/>
  <c r="BK371"/>
  <c r="J371"/>
  <c r="J114"/>
  <c r="BK581"/>
  <c r="BK583"/>
  <c r="J583"/>
  <c r="J124"/>
  <c r="J147"/>
  <c r="F150"/>
  <c r="BE158"/>
  <c r="BE163"/>
  <c r="BE174"/>
  <c r="BE177"/>
  <c r="BE178"/>
  <c r="BE181"/>
  <c r="BE211"/>
  <c r="BE213"/>
  <c r="BK298"/>
  <c r="J298"/>
  <c r="J108"/>
  <c r="BE180"/>
  <c r="BE192"/>
  <c r="BE194"/>
  <c r="BE197"/>
  <c r="BE204"/>
  <c r="BE206"/>
  <c r="BE215"/>
  <c r="BE217"/>
  <c r="BE218"/>
  <c r="BE247"/>
  <c r="BE252"/>
  <c r="BE260"/>
  <c r="BE266"/>
  <c r="BE267"/>
  <c r="BE270"/>
  <c r="BE271"/>
  <c r="BE274"/>
  <c r="BE279"/>
  <c r="BE280"/>
  <c r="BE281"/>
  <c r="BE282"/>
  <c r="BE286"/>
  <c r="BE287"/>
  <c r="BE288"/>
  <c r="BE290"/>
  <c r="BE293"/>
  <c r="BE294"/>
  <c r="BE295"/>
  <c r="BE311"/>
  <c r="BE312"/>
  <c r="BE314"/>
  <c r="BE315"/>
  <c r="BE316"/>
  <c r="BE318"/>
  <c r="BE327"/>
  <c r="BE346"/>
  <c r="BE351"/>
  <c r="BE352"/>
  <c r="BE356"/>
  <c r="BE362"/>
  <c r="BE364"/>
  <c r="BE372"/>
  <c r="BE375"/>
  <c r="BE384"/>
  <c r="BE385"/>
  <c r="BE387"/>
  <c r="BE390"/>
  <c r="BE402"/>
  <c r="BE404"/>
  <c r="BE412"/>
  <c r="BE413"/>
  <c r="BE414"/>
  <c r="BE420"/>
  <c r="BE432"/>
  <c r="BE437"/>
  <c r="BE440"/>
  <c r="BE441"/>
  <c r="BE442"/>
  <c r="BE443"/>
  <c r="BE447"/>
  <c r="BE454"/>
  <c r="BE476"/>
  <c r="BE486"/>
  <c r="BE495"/>
  <c r="BE497"/>
  <c r="BE502"/>
  <c r="BE514"/>
  <c r="BE515"/>
  <c r="BE518"/>
  <c r="BE519"/>
  <c r="BE525"/>
  <c r="BE529"/>
  <c r="BE534"/>
  <c r="BE535"/>
  <c r="BE539"/>
  <c r="BE542"/>
  <c r="BE544"/>
  <c r="BE551"/>
  <c r="BE565"/>
  <c r="BE569"/>
  <c r="BE570"/>
  <c r="BE571"/>
  <c r="BE572"/>
  <c r="BE576"/>
  <c r="BE579"/>
  <c r="BE586"/>
  <c r="BK257"/>
  <c r="J257"/>
  <c r="J104"/>
  <c r="BK296"/>
  <c r="J296"/>
  <c r="J107"/>
  <c r="BK304"/>
  <c r="J304"/>
  <c r="J110"/>
  <c r="BK585"/>
  <c r="J585"/>
  <c r="J125"/>
  <c r="BE156"/>
  <c r="BE160"/>
  <c r="BE166"/>
  <c r="BE167"/>
  <c r="BE175"/>
  <c r="BE176"/>
  <c r="BE188"/>
  <c r="BE189"/>
  <c r="BE190"/>
  <c r="BE191"/>
  <c r="BE196"/>
  <c r="BE202"/>
  <c r="BE205"/>
  <c r="BE207"/>
  <c r="BE208"/>
  <c r="BE209"/>
  <c r="BE220"/>
  <c r="BE223"/>
  <c r="BE230"/>
  <c r="BE234"/>
  <c r="BE240"/>
  <c r="BE243"/>
  <c r="BE258"/>
  <c r="BE263"/>
  <c r="BE269"/>
  <c r="BE272"/>
  <c r="BE283"/>
  <c r="BE292"/>
  <c r="BE297"/>
  <c r="BE307"/>
  <c r="BE321"/>
  <c r="BE323"/>
  <c r="BE329"/>
  <c r="BE331"/>
  <c r="BE332"/>
  <c r="BE333"/>
  <c r="BE334"/>
  <c r="BE335"/>
  <c r="BE339"/>
  <c r="BE343"/>
  <c r="BE344"/>
  <c r="BE347"/>
  <c r="BE348"/>
  <c r="BE350"/>
  <c r="BE353"/>
  <c r="BE357"/>
  <c r="BE359"/>
  <c r="BE360"/>
  <c r="BE365"/>
  <c r="BE366"/>
  <c r="BE367"/>
  <c r="BE369"/>
  <c r="BE376"/>
  <c r="BE381"/>
  <c r="BE382"/>
  <c r="BE389"/>
  <c r="BE395"/>
  <c r="BE397"/>
  <c r="BE406"/>
  <c r="BE407"/>
  <c r="BE411"/>
  <c r="BE415"/>
  <c r="BE417"/>
  <c r="BE429"/>
  <c r="BE430"/>
  <c r="BE438"/>
  <c r="BE444"/>
  <c r="BE445"/>
  <c r="BE456"/>
  <c r="BE464"/>
  <c r="BE466"/>
  <c r="BE474"/>
  <c r="BE481"/>
  <c r="BE489"/>
  <c r="BE491"/>
  <c r="BE493"/>
  <c r="BE506"/>
  <c r="BE512"/>
  <c r="BE516"/>
  <c r="BE520"/>
  <c r="BE521"/>
  <c r="BE523"/>
  <c r="BE527"/>
  <c r="BE530"/>
  <c r="BE537"/>
  <c r="BE540"/>
  <c r="BE545"/>
  <c r="BE547"/>
  <c r="BE548"/>
  <c r="BE549"/>
  <c r="BE550"/>
  <c r="BE553"/>
  <c r="BE556"/>
  <c r="BE561"/>
  <c r="BE568"/>
  <c r="BE574"/>
  <c r="BE578"/>
  <c r="BE582"/>
  <c r="F35"/>
  <c i="1" r="BB95"/>
  <c r="BB94"/>
  <c r="AX94"/>
  <c i="2" r="F37"/>
  <c i="1" r="BD95"/>
  <c r="BD94"/>
  <c r="W33"/>
  <c i="2" r="J34"/>
  <c i="1" r="AW95"/>
  <c i="2" r="F34"/>
  <c i="1" r="BA95"/>
  <c r="BA94"/>
  <c r="W30"/>
  <c i="2" r="F36"/>
  <c i="1" r="BC95"/>
  <c r="BC94"/>
  <c r="AY94"/>
  <c i="2" l="1" r="T248"/>
  <c r="P248"/>
  <c r="T153"/>
  <c r="BK580"/>
  <c r="J580"/>
  <c r="J122"/>
  <c r="P154"/>
  <c r="P153"/>
  <c i="1" r="AU95"/>
  <c i="2" r="R154"/>
  <c r="R248"/>
  <c r="BK154"/>
  <c r="BK248"/>
  <c r="J248"/>
  <c r="J101"/>
  <c r="J155"/>
  <c r="J96"/>
  <c r="J581"/>
  <c r="J123"/>
  <c i="1" r="AU94"/>
  <c r="W31"/>
  <c r="AW94"/>
  <c r="AK30"/>
  <c r="W32"/>
  <c i="2" l="1" r="BK153"/>
  <c r="J153"/>
  <c r="J94"/>
  <c r="R153"/>
  <c r="J154"/>
  <c r="J95"/>
  <c l="1" r="J28"/>
  <c l="1" r="J134"/>
  <c r="BE134"/>
  <c r="F33"/>
  <c i="1" r="AZ95"/>
  <c r="AZ94"/>
  <c r="AV94"/>
  <c r="AK29"/>
  <c i="2" l="1" r="J128"/>
  <c r="J29"/>
  <c r="J30"/>
  <c i="1" r="AG95"/>
  <c r="AG94"/>
  <c r="AK26"/>
  <c r="AK35"/>
  <c i="2" r="J33"/>
  <c i="1" r="AV95"/>
  <c r="AT95"/>
  <c r="AT94"/>
  <c r="W29"/>
  <c i="2" l="1" r="J39"/>
  <c i="1" r="AN94"/>
  <c r="AN95"/>
  <c i="2" r="J13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<sst xmlns="http://schemas.openxmlformats.org/spreadsheetml/2006/main">
  <si>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</si>
  <si>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</si>
  <si>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</si>
  <si>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</si>
  <si>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</si>
  <si>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{532727d5-3f28-4574-8bc3-f37f252fda28}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</si>
  <si>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</si>
  <si>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</si>
  <si>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</si>
  <si>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</si>
  <si>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</si>
  <si>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</si>
  <si>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</si>
  <si>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</si>
  <si>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2020/160_1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</si>
  <si>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</si>
  <si>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</si>
  <si>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nebytových prostor - kancelář + autodílna</t>
  </si>
  <si>
    <t>KSO:</t>
  </si>
  <si>
    <t>CC-CZ:</t>
  </si>
  <si>
    <t>Místo:</t>
  </si>
  <si>
    <t>p.č. 283</t>
  </si>
  <si>
    <t>Datum:</t>
  </si>
  <si>
    <t>22. 9. 2020</t>
  </si>
  <si>
    <t>Zadavatel:</t>
  </si>
  <si>
    <t>IČ:</t>
  </si>
  <si>
    <t>Bytové družstvo Karlínský přístav</t>
  </si>
  <si>
    <t>DIČ:</t>
  </si>
  <si>
    <t>Uchazeč:</t>
  </si>
  <si>
    <t>Vyplň údaj</t>
  </si>
  <si>
    <t>Projektant:</t>
  </si>
  <si>
    <t>KFJ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</si>
  <si>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</si>
  <si>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</si>
  <si>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</si>
  <si>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</si>
  <si>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</si>
  <si>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</si>
  <si>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</si>
  <si>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</si>
  <si>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</si>
  <si>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</si>
  <si>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</si>
  <si>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</si>
  <si>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</si>
  <si>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</si>
  <si>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</si>
  <si>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</si>
  <si>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</si>
  <si>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</si>
  <si>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</si>
  <si>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</si>
  <si>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</si>
  <si>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</si>
  <si>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</si>
  <si>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</si>
  <si>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</si>
  <si>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</si>
  <si>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</si>
  <si>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</si>
  <si>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</si>
  <si>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</si>
  <si>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</si>
  <si>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</si>
  <si>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</si>
  <si>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</si>
  <si>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</si>
  <si>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</si>
  <si>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</si>
  <si>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</si>
  <si>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</si>
  <si>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</si>
  <si>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</si>
  <si>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</si>
  <si>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</si>
  <si>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</si>
  <si>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</si>
  <si>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</si>
  <si>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</si>
  <si>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</si>
  <si>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</si>
  <si>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</si>
  <si>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</si>
  <si>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</si>
  <si>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</si>
  <si>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</si>
  <si>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</si>
  <si>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</si>
  <si>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</si>
  <si>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</si>
  <si>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</si>
  <si>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</si>
  <si>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</si>
  <si>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</si>
  <si>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</si>
  <si>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</si>
  <si>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</si>
  <si>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</si>
  <si>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</si>
  <si>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</si>
  <si>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</si>
  <si>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</si>
  <si>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</si>
  <si>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</si>
  <si>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</si>
  <si>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</si>
  <si>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</si>
  <si>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</si>
  <si>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</si>
  <si>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</si>
  <si>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</si>
  <si>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</si>
  <si>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</si>
  <si>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</si>
  <si>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</si>
  <si>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</si>
  <si>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</si>
  <si>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</si>
  <si>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</si>
  <si>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</si>
  <si>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</si>
  <si>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</si>
  <si>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</si>
  <si>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</si>
  <si>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</si>
  <si>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</si>
  <si>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</si>
  <si>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</si>
  <si>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</si>
  <si>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</si>
  <si>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</si>
  <si>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</si>
  <si>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</si>
  <si>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</si>
  <si>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</si>
  <si>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</si>
  <si>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</si>
  <si>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</si>
  <si>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</si>
  <si>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</si>
  <si>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</si>
  <si>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</si>
  <si>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</si>
  <si>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</si>
  <si>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</si>
  <si>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</si>
  <si>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</si>
  <si>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</si>
  <si>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</si>
  <si>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</si>
  <si>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</si>
  <si>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346272216</t>
  </si>
  <si>
    <t>Přizdívka z pórobetonových tvárnic tl 50 mm</t>
  </si>
  <si>
    <t>m2</t>
  </si>
  <si>
    <t>4</t>
  </si>
  <si>
    <t>1513736221</t>
  </si>
  <si>
    <t>P</t>
  </si>
  <si>
    <t>Poznámka k položce:_x000d_
drobné zazdívky otvorů</t>
  </si>
  <si>
    <t>346272256</t>
  </si>
  <si>
    <t>Přizdívka z pórobetonových tvárnic tl 150 mm</t>
  </si>
  <si>
    <t>1251522278</t>
  </si>
  <si>
    <t>VV</t>
  </si>
  <si>
    <t>0,75*1,5</t>
  </si>
  <si>
    <t>877784731</t>
  </si>
  <si>
    <t>Poznámka k položce:_x000d_
obezdívka WC</t>
  </si>
  <si>
    <t>1*1,5</t>
  </si>
  <si>
    <t>349231811</t>
  </si>
  <si>
    <t>Přizdívka ostění s ozubem z cihel tl do 150 mm</t>
  </si>
  <si>
    <t>15725017</t>
  </si>
  <si>
    <t>(0,15*2,02*2+0,8*0,15)*4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</si>
  <si>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</si>
  <si>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</si>
  <si>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</si>
  <si>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</si>
  <si>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</si>
  <si>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-155400120</t>
  </si>
  <si>
    <t>-2026627608</t>
  </si>
  <si>
    <t>"1.01 chodba" 10,68+6,32</t>
  </si>
  <si>
    <t>"1.02 NP - kancelář" 10,01</t>
  </si>
  <si>
    <t>"1.03 NP - kancelář" 12,54</t>
  </si>
  <si>
    <t>"1.04 koupelna" 6,62</t>
  </si>
  <si>
    <t>"1.05 WC" 1,25</t>
  </si>
  <si>
    <t>Součet</t>
  </si>
  <si>
    <t>7</t>
  </si>
  <si>
    <t>611142001</t>
  </si>
  <si>
    <t>Potažení vnitřních stropů sklovláknitým pletivem vtlačeným do tenkovrstvé hmoty</t>
  </si>
  <si>
    <t>413694726</t>
  </si>
  <si>
    <t>8</t>
  </si>
  <si>
    <t>-1136054987</t>
  </si>
  <si>
    <t>9</t>
  </si>
  <si>
    <t>611311131</t>
  </si>
  <si>
    <t>Potažení vnitřních rovných stropů vápenným štukem tloušťky do 3 mm</t>
  </si>
  <si>
    <t>1898898535</t>
  </si>
  <si>
    <t>10</t>
  </si>
  <si>
    <t>611311133</t>
  </si>
  <si>
    <t>Potažení vnitřních kleneb nebo skořepin vápenným štukem tloušťky do 3 mm</t>
  </si>
  <si>
    <t>1754974483</t>
  </si>
  <si>
    <t>11</t>
  </si>
  <si>
    <t>611315413</t>
  </si>
  <si>
    <t>Oprava vnitřní vápenné hladké omítky stropů v rozsahu plochy do 50%</t>
  </si>
  <si>
    <t>-595270406</t>
  </si>
  <si>
    <t>34,65+35</t>
  </si>
  <si>
    <t>12</t>
  </si>
  <si>
    <t>612131121</t>
  </si>
  <si>
    <t>Penetrační disperzní nátěr vnitřních stěn nanášený ručně</t>
  </si>
  <si>
    <t>1950053102</t>
  </si>
  <si>
    <t>13</t>
  </si>
  <si>
    <t>-438306102</t>
  </si>
  <si>
    <t>"1.01 chodba" (3,7+3,3)/2*22,46</t>
  </si>
  <si>
    <t>"1.02 NP - kancelář" (3,7+3,3)/2*18,44</t>
  </si>
  <si>
    <t>"1.03 NP - kancelář" (3,7+3,3)/2*17,58</t>
  </si>
  <si>
    <t>"1.04 koupelna" 14,35*0,5</t>
  </si>
  <si>
    <t>"1.05 WC" 4,5*0,5</t>
  </si>
  <si>
    <t>14</t>
  </si>
  <si>
    <t>612142001</t>
  </si>
  <si>
    <t>Potažení vnitřních stěn sklovláknitým pletivem vtlačeným do tenkovrstvé hmoty</t>
  </si>
  <si>
    <t>-213278522</t>
  </si>
  <si>
    <t>1092494250</t>
  </si>
  <si>
    <t>16</t>
  </si>
  <si>
    <t>612311131</t>
  </si>
  <si>
    <t>Potažení vnitřních stěn vápenným štukem tloušťky do 3 mm</t>
  </si>
  <si>
    <t>771196670</t>
  </si>
  <si>
    <t>17</t>
  </si>
  <si>
    <t>-209220787</t>
  </si>
  <si>
    <t>18</t>
  </si>
  <si>
    <t>612315413</t>
  </si>
  <si>
    <t>Oprava vnitřní vápenné hladké omítky stěn v rozsahu plochy do 50%</t>
  </si>
  <si>
    <t>-909252039</t>
  </si>
  <si>
    <t>12,3*0,5+11,2*2,5+23,78*3,7+23,72*3,7+15,26*3,1</t>
  </si>
  <si>
    <t>19</t>
  </si>
  <si>
    <t>612325111</t>
  </si>
  <si>
    <t>Vápenocementová hladká omítka rýh ve stěnách šířky do 150 mm</t>
  </si>
  <si>
    <t>-1400074482</t>
  </si>
  <si>
    <t>45*0,03+125*0,05</t>
  </si>
  <si>
    <t>20</t>
  </si>
  <si>
    <t>612325413</t>
  </si>
  <si>
    <t>Oprava vnitřní vápenocementové hladké omítky stěn v rozsahu plochy do 50%</t>
  </si>
  <si>
    <t>-523002027</t>
  </si>
  <si>
    <t>632451101</t>
  </si>
  <si>
    <t>Cementový samonivelační potěr ze suchých směsí tloušťky do 5 mm</t>
  </si>
  <si>
    <t>1404795118</t>
  </si>
  <si>
    <t>Poznámka k položce:_x000d_
vyrovnání povrchu pod plovoucí podlahu</t>
  </si>
  <si>
    <t>"1.02 NP - kancelář" 17,45</t>
  </si>
  <si>
    <t>"1.03 NP - kancelář" 15,14</t>
  </si>
  <si>
    <t>22</t>
  </si>
  <si>
    <t>632451103</t>
  </si>
  <si>
    <t>Cementový samonivelační potěr ze suchých směsí tloušťky do 10 mm</t>
  </si>
  <si>
    <t>46865097</t>
  </si>
  <si>
    <t>2,43*5,2+6,6*5,2+0,75*4,01+6,54*5,35+3,2*2,4</t>
  </si>
  <si>
    <t>23</t>
  </si>
  <si>
    <t>642944121</t>
  </si>
  <si>
    <t>Osazování ocelových zárubní dodatečné pl do 2,5 m2</t>
  </si>
  <si>
    <t>kus</t>
  </si>
  <si>
    <t>1551294316</t>
  </si>
  <si>
    <t>24</t>
  </si>
  <si>
    <t>M</t>
  </si>
  <si>
    <t>55331480</t>
  </si>
  <si>
    <t>zárubeň jednokřídlá ocelová pro zdění tl stěny 75-100mm rozměru 600/1970, 2100mm</t>
  </si>
  <si>
    <t>-712749548</t>
  </si>
  <si>
    <t>25</t>
  </si>
  <si>
    <t>55331482</t>
  </si>
  <si>
    <t>zárubeň jednokřídlá ocelová pro zdění tl stěny 75-100mm rozměru 800/1970, 2100mm</t>
  </si>
  <si>
    <t>1928149694</t>
  </si>
  <si>
    <t>26</t>
  </si>
  <si>
    <t>55331497</t>
  </si>
  <si>
    <t>zárubeň jednokřídlá ocelová pro zdění tl stěny 210-250mm rozměru 800/1970, 2100mm</t>
  </si>
  <si>
    <t>-1681569901</t>
  </si>
  <si>
    <t>27</t>
  </si>
  <si>
    <t>512881054</t>
  </si>
  <si>
    <t>28</t>
  </si>
  <si>
    <t>55331486</t>
  </si>
  <si>
    <t>zárubeň jednokřídlá ocelová pro zdění tl stěny 110-150mm rozměru 700/1970, 2100mm</t>
  </si>
  <si>
    <t>-29726720</t>
  </si>
  <si>
    <t>Ostatní konstrukce a práce, bourání</t>
  </si>
  <si>
    <t>29</t>
  </si>
  <si>
    <t>949101111</t>
  </si>
  <si>
    <t>Lešení pomocné pro objekty pozemních staveb s lešeňovou podlahou v do 1,9 m zatížení do 150 kg/m2</t>
  </si>
  <si>
    <t>1479009561</t>
  </si>
  <si>
    <t>34,65+12,65+35+4,65+7,65</t>
  </si>
  <si>
    <t>30</t>
  </si>
  <si>
    <t>-321960405</t>
  </si>
  <si>
    <t>22,25+17,45+16,15+6,6+1,5</t>
  </si>
  <si>
    <t>31</t>
  </si>
  <si>
    <t>952901111</t>
  </si>
  <si>
    <t>Vyčištění budov bytové a občanské výstavby při výšce podlaží do 4 m</t>
  </si>
  <si>
    <t>-298938950</t>
  </si>
  <si>
    <t>32</t>
  </si>
  <si>
    <t>-563720534</t>
  </si>
  <si>
    <t>33</t>
  </si>
  <si>
    <t>962031132</t>
  </si>
  <si>
    <t>Bourání příček z cihel pálených na MVC tl do 100 mm</t>
  </si>
  <si>
    <t>-2065106138</t>
  </si>
  <si>
    <t>0,3*3+0,6*0,1</t>
  </si>
  <si>
    <t>34</t>
  </si>
  <si>
    <t>965042221</t>
  </si>
  <si>
    <t>Bourání podkladů pod dlažby nebo mazanin betonových nebo z litého asfaltu tl přes 100 mm pl do 1 m2</t>
  </si>
  <si>
    <t>m3</t>
  </si>
  <si>
    <t>356167465</t>
  </si>
  <si>
    <t>Poznámka k položce:_x000d_
vybourání schodu ve sprchovém koutu</t>
  </si>
  <si>
    <t>0,9*0,9*0,15</t>
  </si>
  <si>
    <t>35</t>
  </si>
  <si>
    <t>965046111</t>
  </si>
  <si>
    <t>Broušení stávajících betonových podlah úběr do 3 mm</t>
  </si>
  <si>
    <t>-2126310087</t>
  </si>
  <si>
    <t>36</t>
  </si>
  <si>
    <t>965046119</t>
  </si>
  <si>
    <t>Příplatek k broušení stávajících betonových podlah za každý další 1 mm úběru</t>
  </si>
  <si>
    <t>-611083561</t>
  </si>
  <si>
    <t>Poznámka k položce:_x000d_
příplatek za úběr dalších 7 mm</t>
  </si>
  <si>
    <t>92,633*7 'Přepočtené koeficientem množství</t>
  </si>
  <si>
    <t>37</t>
  </si>
  <si>
    <t>968072455</t>
  </si>
  <si>
    <t>Vybourání kovových dveřních zárubní pl do 2 m2</t>
  </si>
  <si>
    <t>1778820328</t>
  </si>
  <si>
    <t>0,9*2,02*3+0,7*2,02*1</t>
  </si>
  <si>
    <t>38</t>
  </si>
  <si>
    <t>-1292080525</t>
  </si>
  <si>
    <t>0,8*2,02*4</t>
  </si>
  <si>
    <t>39</t>
  </si>
  <si>
    <t>974031121</t>
  </si>
  <si>
    <t>Vysekání rýh ve zdivu cihelném hl do 30 mm š do 30 mm</t>
  </si>
  <si>
    <t>m</t>
  </si>
  <si>
    <t>-893553463</t>
  </si>
  <si>
    <t>40</t>
  </si>
  <si>
    <t>974031132</t>
  </si>
  <si>
    <t>Vysekání rýh ve zdivu cihelném hl do 50 mm š do 70 mm</t>
  </si>
  <si>
    <t>-224077534</t>
  </si>
  <si>
    <t>41</t>
  </si>
  <si>
    <t>978013191</t>
  </si>
  <si>
    <t>Otlučení (osekání) vnitřní vápenné nebo vápenocementové omítky stěn v rozsahu do 100 %</t>
  </si>
  <si>
    <t>-2144106737</t>
  </si>
  <si>
    <t>2,6*3,3</t>
  </si>
  <si>
    <t>997</t>
  </si>
  <si>
    <t>Přesun sutě</t>
  </si>
  <si>
    <t>42</t>
  </si>
  <si>
    <t>997002611</t>
  </si>
  <si>
    <t>Nakládání suti a vybouraných hmot</t>
  </si>
  <si>
    <t>t</t>
  </si>
  <si>
    <t>-1681921485</t>
  </si>
  <si>
    <t>43</t>
  </si>
  <si>
    <t>997013211</t>
  </si>
  <si>
    <t>Vnitrostaveništní doprava suti a vybouraných hmot pro budovy v do 6 m ručně</t>
  </si>
  <si>
    <t>1306895296</t>
  </si>
  <si>
    <t>44</t>
  </si>
  <si>
    <t>997013501</t>
  </si>
  <si>
    <t>Odvoz suti a vybouraných hmot na skládku nebo meziskládku do 1 km se složením</t>
  </si>
  <si>
    <t>-927044016</t>
  </si>
  <si>
    <t>45</t>
  </si>
  <si>
    <t>997013509</t>
  </si>
  <si>
    <t>Příplatek k odvozu suti a vybouraných hmot na skládku ZKD 1 km přes 1 km</t>
  </si>
  <si>
    <t>1287253755</t>
  </si>
  <si>
    <t>Poznámka k položce:_x000d_
příplatek k dopravě za 30 km odvozu</t>
  </si>
  <si>
    <t>5,462*29 'Přepočtené koeficientem množství</t>
  </si>
  <si>
    <t>46</t>
  </si>
  <si>
    <t>997013631</t>
  </si>
  <si>
    <t>Poplatek za uložení na skládce (skládkovné) stavebního odpadu směsného kód odpadu 17 09 04</t>
  </si>
  <si>
    <t>-1301948983</t>
  </si>
  <si>
    <t>2,105+3,074</t>
  </si>
  <si>
    <t>998</t>
  </si>
  <si>
    <t>Přesun hmot</t>
  </si>
  <si>
    <t>47</t>
  </si>
  <si>
    <t>998011001</t>
  </si>
  <si>
    <t>Přesun hmot pro budovy zděné v do 6 m</t>
  </si>
  <si>
    <t>-1781285970</t>
  </si>
  <si>
    <t>48</t>
  </si>
  <si>
    <t>998018001</t>
  </si>
  <si>
    <t>Přesun hmot ruční pro budovy v do 6 m</t>
  </si>
  <si>
    <t>157720702</t>
  </si>
  <si>
    <t>PSV</t>
  </si>
  <si>
    <t>Práce a dodávky PSV</t>
  </si>
  <si>
    <t>721</t>
  </si>
  <si>
    <t>Zdravotechnika - vnitřní kanalizace</t>
  </si>
  <si>
    <t>49</t>
  </si>
  <si>
    <t>721111102VL</t>
  </si>
  <si>
    <t>Vnitřní kanalizace</t>
  </si>
  <si>
    <t>soubor</t>
  </si>
  <si>
    <t>-609963218</t>
  </si>
  <si>
    <t>50</t>
  </si>
  <si>
    <t>721212124</t>
  </si>
  <si>
    <t>Odtokový sprchový žlab délky 850 mm s krycím roštem a zápachovou uzávěrkou</t>
  </si>
  <si>
    <t>-2001613771</t>
  </si>
  <si>
    <t>51</t>
  </si>
  <si>
    <t>998721101</t>
  </si>
  <si>
    <t>Přesun hmot tonážní pro vnitřní kanalizace v objektech v do 6 m</t>
  </si>
  <si>
    <t>-528387577</t>
  </si>
  <si>
    <t>52</t>
  </si>
  <si>
    <t>R3</t>
  </si>
  <si>
    <t>Vnitřní kanalizace - soubor dodávek (trubní rozvody, napojení na stávající rozvody a jiné drobné montážní materiály)</t>
  </si>
  <si>
    <t>1905994342</t>
  </si>
  <si>
    <t>722</t>
  </si>
  <si>
    <t>Zdravotechnika - vnitřní vodovod</t>
  </si>
  <si>
    <t>53</t>
  </si>
  <si>
    <t>722110114VL</t>
  </si>
  <si>
    <t>Vnitřní vodovod</t>
  </si>
  <si>
    <t>-184601317</t>
  </si>
  <si>
    <t>54</t>
  </si>
  <si>
    <t>R2</t>
  </si>
  <si>
    <t>Vnitřní vodovod - soubor dodávek (uzavírací ventily, rohové ventily, hadičky, napojení na stáv. rozvody, prodloužení a jiné drobné montážní materiály)</t>
  </si>
  <si>
    <t>608026981</t>
  </si>
  <si>
    <t>723</t>
  </si>
  <si>
    <t>Zdravotechnika - vnitřní plynovod</t>
  </si>
  <si>
    <t>55</t>
  </si>
  <si>
    <t>723111202VL</t>
  </si>
  <si>
    <t>Vnitřní plynovod</t>
  </si>
  <si>
    <t>-1351878873</t>
  </si>
  <si>
    <t>725</t>
  </si>
  <si>
    <t>Zdravotechnika - zařizovací předměty</t>
  </si>
  <si>
    <t>56</t>
  </si>
  <si>
    <t>725110814</t>
  </si>
  <si>
    <t>Demontáž klozetu Kombi, odsávací</t>
  </si>
  <si>
    <t>43565665</t>
  </si>
  <si>
    <t>57</t>
  </si>
  <si>
    <t>1909830649</t>
  </si>
  <si>
    <t>58</t>
  </si>
  <si>
    <t>725112022</t>
  </si>
  <si>
    <t>Klozet keramický závěsný na nosné stěny s hlubokým splachováním odpad vodorovný</t>
  </si>
  <si>
    <t>-1480828059</t>
  </si>
  <si>
    <t>59</t>
  </si>
  <si>
    <t>-2138938579</t>
  </si>
  <si>
    <t>60</t>
  </si>
  <si>
    <t>725210821</t>
  </si>
  <si>
    <t>Demontáž umyvadel bez výtokových armatur</t>
  </si>
  <si>
    <t>-721446228</t>
  </si>
  <si>
    <t>61</t>
  </si>
  <si>
    <t>-1521163022</t>
  </si>
  <si>
    <t>62</t>
  </si>
  <si>
    <t>725211601</t>
  </si>
  <si>
    <t>Umyvadlo keramické bílé šířky 500 mm bez krytu na sifon připevněné na stěnu šrouby</t>
  </si>
  <si>
    <t>-741467293</t>
  </si>
  <si>
    <t>63</t>
  </si>
  <si>
    <t>-1332670235</t>
  </si>
  <si>
    <t>64</t>
  </si>
  <si>
    <t>725220842</t>
  </si>
  <si>
    <t>Demontáž van ocelových volně stojících</t>
  </si>
  <si>
    <t>-1901713501</t>
  </si>
  <si>
    <t>65</t>
  </si>
  <si>
    <t>725222111</t>
  </si>
  <si>
    <t>Vana bez armatur výtokových akrylátová se zápachovou uzávěrkou 1200x700 mm</t>
  </si>
  <si>
    <t>-1457100732</t>
  </si>
  <si>
    <t>66</t>
  </si>
  <si>
    <t>725240812</t>
  </si>
  <si>
    <t>Demontáž vaniček sprchových bez výtokových armatur</t>
  </si>
  <si>
    <t>-686430076</t>
  </si>
  <si>
    <t>67</t>
  </si>
  <si>
    <t>725244103</t>
  </si>
  <si>
    <t>Dveře sprchové rámové se skleněnou výplní tl. 5 mm otvíravé jednokřídlové do niky na vaničku šířky 900 mm</t>
  </si>
  <si>
    <t>-545731236</t>
  </si>
  <si>
    <t>68</t>
  </si>
  <si>
    <t>725590811</t>
  </si>
  <si>
    <t>Přemístění vnitrostaveništní demontovaných zařizovacích předmětů v objektech výšky do 6 m</t>
  </si>
  <si>
    <t>555009603</t>
  </si>
  <si>
    <t>69</t>
  </si>
  <si>
    <t>290722917</t>
  </si>
  <si>
    <t>70</t>
  </si>
  <si>
    <t>725813111</t>
  </si>
  <si>
    <t>Ventil rohový bez připojovací trubičky nebo flexi hadičky G 1/2"</t>
  </si>
  <si>
    <t>-1704125664</t>
  </si>
  <si>
    <t>71</t>
  </si>
  <si>
    <t>725820801</t>
  </si>
  <si>
    <t>Demontáž baterie nástěnné do G 3 / 4</t>
  </si>
  <si>
    <t>20576318</t>
  </si>
  <si>
    <t>72</t>
  </si>
  <si>
    <t>1713750585</t>
  </si>
  <si>
    <t>73</t>
  </si>
  <si>
    <t>725820802</t>
  </si>
  <si>
    <t>Demontáž baterie stojánkové do jednoho otvoru</t>
  </si>
  <si>
    <t>1564139445</t>
  </si>
  <si>
    <t>74</t>
  </si>
  <si>
    <t>725822611</t>
  </si>
  <si>
    <t>Baterie umyvadlová stojánková páková bez výpusti</t>
  </si>
  <si>
    <t>2069137519</t>
  </si>
  <si>
    <t>75</t>
  </si>
  <si>
    <t>-1841343648</t>
  </si>
  <si>
    <t>76</t>
  </si>
  <si>
    <t>725831311</t>
  </si>
  <si>
    <t>Baterie vanová nástěnná páková bez příslušenství</t>
  </si>
  <si>
    <t>377715336</t>
  </si>
  <si>
    <t>77</t>
  </si>
  <si>
    <t>725841312</t>
  </si>
  <si>
    <t>Baterie sprchová nástěnná páková</t>
  </si>
  <si>
    <t>-865795861</t>
  </si>
  <si>
    <t>78</t>
  </si>
  <si>
    <t>725851325</t>
  </si>
  <si>
    <t>Ventil odpadní umyvadlový bez přepadu G 5/4"</t>
  </si>
  <si>
    <t>-1805155383</t>
  </si>
  <si>
    <t>79</t>
  </si>
  <si>
    <t>725860811</t>
  </si>
  <si>
    <t>Demontáž uzávěrů zápachu jednoduchých</t>
  </si>
  <si>
    <t>284091635</t>
  </si>
  <si>
    <t>80</t>
  </si>
  <si>
    <t>-1471145768</t>
  </si>
  <si>
    <t>81</t>
  </si>
  <si>
    <t>725861101</t>
  </si>
  <si>
    <t>Zápachová uzávěrka pro umyvadla DN 32</t>
  </si>
  <si>
    <t>-1580837842</t>
  </si>
  <si>
    <t>82</t>
  </si>
  <si>
    <t>1533436366</t>
  </si>
  <si>
    <t>83</t>
  </si>
  <si>
    <t>725980123</t>
  </si>
  <si>
    <t>Dvířka 30/30</t>
  </si>
  <si>
    <t>375194448</t>
  </si>
  <si>
    <t>84</t>
  </si>
  <si>
    <t>725990811VL01</t>
  </si>
  <si>
    <t>Demontáž ostatních předmětů (zásobníky ručníků, osoušeč rukou, zrcadla, věšáky)</t>
  </si>
  <si>
    <t>1514349168</t>
  </si>
  <si>
    <t>85</t>
  </si>
  <si>
    <t>998725101</t>
  </si>
  <si>
    <t>Přesun hmot tonážní pro zařizovací předměty v objektech v do 6 m</t>
  </si>
  <si>
    <t>-226984393</t>
  </si>
  <si>
    <t>86</t>
  </si>
  <si>
    <t>998725181</t>
  </si>
  <si>
    <t>Příplatek k přesunu hmot tonážní 725 prováděný bez použití mechanizace</t>
  </si>
  <si>
    <t>-1877827831</t>
  </si>
  <si>
    <t>726</t>
  </si>
  <si>
    <t>Zdravotechnika - předstěnové instalace</t>
  </si>
  <si>
    <t>87</t>
  </si>
  <si>
    <t>726111031</t>
  </si>
  <si>
    <t>Instalační předstěna - klozet s ovládáním zepředu v 1080 mm závěsný do masivní zděné kce</t>
  </si>
  <si>
    <t>-796854200</t>
  </si>
  <si>
    <t>88</t>
  </si>
  <si>
    <t>-1306953225</t>
  </si>
  <si>
    <t>89</t>
  </si>
  <si>
    <t>998726111</t>
  </si>
  <si>
    <t>Přesun hmot tonážní pro instalační prefabrikáty v objektech v do 6 m</t>
  </si>
  <si>
    <t>-1476966566</t>
  </si>
  <si>
    <t>90</t>
  </si>
  <si>
    <t>998726181</t>
  </si>
  <si>
    <t>Příplatek k přesunu hmot tonážní 726 prováděný bez použití mechanizace</t>
  </si>
  <si>
    <t>-250588132</t>
  </si>
  <si>
    <t>731</t>
  </si>
  <si>
    <t>Ústřední vytápění - kotelny</t>
  </si>
  <si>
    <t>91</t>
  </si>
  <si>
    <t>R5</t>
  </si>
  <si>
    <t>Repase a revize stávajícího plynového kotle a otopných ploch, zaregulování otopné soustavy</t>
  </si>
  <si>
    <t>1756584548</t>
  </si>
  <si>
    <t>735</t>
  </si>
  <si>
    <t>Ústřední vytápění - otopná tělesa</t>
  </si>
  <si>
    <t>92</t>
  </si>
  <si>
    <t>735191903VL</t>
  </si>
  <si>
    <t>Vyčištění otopných těles</t>
  </si>
  <si>
    <t>-1177830401</t>
  </si>
  <si>
    <t>2,18*0,8*4+2,1*0,8*2</t>
  </si>
  <si>
    <t>741</t>
  </si>
  <si>
    <t>Elektroinstalace - silnoproud</t>
  </si>
  <si>
    <t>93</t>
  </si>
  <si>
    <t>741110001VL</t>
  </si>
  <si>
    <t>Elektroinstalace - nové rozvody silnoproudu vč. koncových prvků a revize</t>
  </si>
  <si>
    <t>-742794050</t>
  </si>
  <si>
    <t>94</t>
  </si>
  <si>
    <t>R1</t>
  </si>
  <si>
    <t>Elektroinstalace - soubor dodávek (osvětlení, zásuvky, vypínače, rozvody)</t>
  </si>
  <si>
    <t>-520590003</t>
  </si>
  <si>
    <t>742</t>
  </si>
  <si>
    <t>Elektroinstalace - slaboproud</t>
  </si>
  <si>
    <t>95</t>
  </si>
  <si>
    <t>742110001</t>
  </si>
  <si>
    <t>Elektroinstalace - nové rozvody slaboproudu</t>
  </si>
  <si>
    <t>-2049985565</t>
  </si>
  <si>
    <t>751</t>
  </si>
  <si>
    <t>Vzduchotechnika</t>
  </si>
  <si>
    <t>96</t>
  </si>
  <si>
    <t>R4</t>
  </si>
  <si>
    <t xml:space="preserve">Vzduchotechnika - soubor dodávek (demontáž stávajícího odvětrání WC a skladu, nový rozvod odvětrání vč. napojení na odvod z  řešených prostor</t>
  </si>
  <si>
    <t>1172428615</t>
  </si>
  <si>
    <t>763</t>
  </si>
  <si>
    <t>Konstrukce suché výstavby</t>
  </si>
  <si>
    <t>97</t>
  </si>
  <si>
    <t>763121422</t>
  </si>
  <si>
    <t xml:space="preserve">SDK stěna předsazená tl 62,5 mm profil CW+UW 50 deska 1xH2 12,5  bez izolace EI 15</t>
  </si>
  <si>
    <t>590151377</t>
  </si>
  <si>
    <t>98</t>
  </si>
  <si>
    <t>763121911</t>
  </si>
  <si>
    <t>Zhotovení otvoru vel. do 0,1 m2 v SDK předsazené stěně tl do 100 mm s vyztužením profily</t>
  </si>
  <si>
    <t>-2043958634</t>
  </si>
  <si>
    <t>99</t>
  </si>
  <si>
    <t>763131411</t>
  </si>
  <si>
    <t>SDK podhled desky 1xA 12,5 bez izolace dvouvrstvá spodní kce profil CD+UD</t>
  </si>
  <si>
    <t>-1276260369</t>
  </si>
  <si>
    <t>7,68+12,64</t>
  </si>
  <si>
    <t>100</t>
  </si>
  <si>
    <t>763131451</t>
  </si>
  <si>
    <t>SDK podhled deska 1xH2 12,5 bez izolace dvouvrstvá spodní kce profil CD+UD</t>
  </si>
  <si>
    <t>-1377380368</t>
  </si>
  <si>
    <t>101</t>
  </si>
  <si>
    <t>-345375771</t>
  </si>
  <si>
    <t>102</t>
  </si>
  <si>
    <t>763131714</t>
  </si>
  <si>
    <t>SDK podhled základní penetrační nátěr</t>
  </si>
  <si>
    <t>-1010327166</t>
  </si>
  <si>
    <t>20,32+4,705</t>
  </si>
  <si>
    <t>103</t>
  </si>
  <si>
    <t>-248281749</t>
  </si>
  <si>
    <t>104</t>
  </si>
  <si>
    <t>763131761</t>
  </si>
  <si>
    <t>Příplatek k SDK podhledu za plochu do 3 m2 jednotlivě</t>
  </si>
  <si>
    <t>1829093333</t>
  </si>
  <si>
    <t>105</t>
  </si>
  <si>
    <t>763131821</t>
  </si>
  <si>
    <t>Demontáž SDK podhledu s dvouvrstvou nosnou kcí z ocelových profilů opláštění jednoduché</t>
  </si>
  <si>
    <t>1618862803</t>
  </si>
  <si>
    <t>1,5*2,5+(1,5+2,5)*0,5+0,9*0,9+1,4*0,9-0,3*0,15</t>
  </si>
  <si>
    <t>106</t>
  </si>
  <si>
    <t>-262996201</t>
  </si>
  <si>
    <t>107</t>
  </si>
  <si>
    <t>763131911</t>
  </si>
  <si>
    <t>Zhotovení otvoru vel. do 0,1 m2 v SDK podhledu a podkroví s vyztužením profily</t>
  </si>
  <si>
    <t>816094095</t>
  </si>
  <si>
    <t>Poznámka k položce:_x000d_
otvory pro realizaci nové elektroinstalace</t>
  </si>
  <si>
    <t>108</t>
  </si>
  <si>
    <t>763131912</t>
  </si>
  <si>
    <t>Zhotovení otvoru vel. do 0,25 m2 v SDK podhledu a podkroví s vyztužením profily</t>
  </si>
  <si>
    <t>799488614</t>
  </si>
  <si>
    <t>109</t>
  </si>
  <si>
    <t>763171112VL</t>
  </si>
  <si>
    <t>Montáž revizních otvorů a dvířek SDK kcí vel. do 0,25 m2 pro příčky a předsazené stěny</t>
  </si>
  <si>
    <t>-1350539927</t>
  </si>
  <si>
    <t>110</t>
  </si>
  <si>
    <t>55341427</t>
  </si>
  <si>
    <t>mřížka větrací nerezová se síťovinou 150x150mm</t>
  </si>
  <si>
    <t>1207064635</t>
  </si>
  <si>
    <t>111</t>
  </si>
  <si>
    <t>56245709</t>
  </si>
  <si>
    <t>dvířka revizní 400x400 bílá</t>
  </si>
  <si>
    <t>-1456310973</t>
  </si>
  <si>
    <t>112</t>
  </si>
  <si>
    <t>763232912</t>
  </si>
  <si>
    <t>Vyspravení sádrovláknitého podhledu, podkroví plochy do 0,1 m2 deska tl 12,5 mm</t>
  </si>
  <si>
    <t>-169008512</t>
  </si>
  <si>
    <t>113</t>
  </si>
  <si>
    <t>998763301</t>
  </si>
  <si>
    <t>Přesun hmot tonážní pro sádrokartonové konstrukce v objektech v do 6 m</t>
  </si>
  <si>
    <t>-456469836</t>
  </si>
  <si>
    <t>114</t>
  </si>
  <si>
    <t>998763381</t>
  </si>
  <si>
    <t>Příplatek k přesunu hmot tonážní 763 SDK prováděný bez použití mechanizace</t>
  </si>
  <si>
    <t>-900834342</t>
  </si>
  <si>
    <t>766</t>
  </si>
  <si>
    <t>Konstrukce truhlářské</t>
  </si>
  <si>
    <t>115</t>
  </si>
  <si>
    <t>766660001</t>
  </si>
  <si>
    <t>Montáž dveřních křídel otvíravých jednokřídlových š do 0,8 m do ocelové zárubně</t>
  </si>
  <si>
    <t>282981314</t>
  </si>
  <si>
    <t>116</t>
  </si>
  <si>
    <t>61161014</t>
  </si>
  <si>
    <t>dveře jednokřídlé dřevotřískové povrch lakovaný plné 800x1970/2100mm</t>
  </si>
  <si>
    <t>-404913311</t>
  </si>
  <si>
    <t>117</t>
  </si>
  <si>
    <t>61161012</t>
  </si>
  <si>
    <t>dveře jednokřídlé dřevotřískové povrch lakovaný plné 600x1970/2100mm</t>
  </si>
  <si>
    <t>-660697165</t>
  </si>
  <si>
    <t>118</t>
  </si>
  <si>
    <t>692371620</t>
  </si>
  <si>
    <t>119</t>
  </si>
  <si>
    <t>61164082</t>
  </si>
  <si>
    <t>dveře jednokřídlé dřevotřískové profilované povrch dýhovaný plné 700x1970/2100mm</t>
  </si>
  <si>
    <t>981115250</t>
  </si>
  <si>
    <t>120</t>
  </si>
  <si>
    <t>61164514</t>
  </si>
  <si>
    <t>dveře jednokřídlé dřevotřískové profilované povrch dýhovaný částečně prosklené členěné mřížkou 700x1970/2100mm</t>
  </si>
  <si>
    <t>1533840519</t>
  </si>
  <si>
    <t>121</t>
  </si>
  <si>
    <t>766660728</t>
  </si>
  <si>
    <t>Montáž dveřního interiérového kování - zámku</t>
  </si>
  <si>
    <t>-1088364579</t>
  </si>
  <si>
    <t>122</t>
  </si>
  <si>
    <t>54924002</t>
  </si>
  <si>
    <t>zámek zadlabací 190/140 /20 L s obyčejným klíčem</t>
  </si>
  <si>
    <t>-2073263511</t>
  </si>
  <si>
    <t>123</t>
  </si>
  <si>
    <t>-1848271787</t>
  </si>
  <si>
    <t>124</t>
  </si>
  <si>
    <t>-113116998</t>
  </si>
  <si>
    <t>125</t>
  </si>
  <si>
    <t>766660729</t>
  </si>
  <si>
    <t>Montáž dveřního interiérového kování - štítku s klikou</t>
  </si>
  <si>
    <t>27065496</t>
  </si>
  <si>
    <t>126</t>
  </si>
  <si>
    <t>54914622</t>
  </si>
  <si>
    <t>kování dveřní vrchní klika včetně štítu a montážního materiálu BB 72 matný nikl</t>
  </si>
  <si>
    <t>-1842676944</t>
  </si>
  <si>
    <t>127</t>
  </si>
  <si>
    <t>-2027966476</t>
  </si>
  <si>
    <t>128</t>
  </si>
  <si>
    <t>54914620</t>
  </si>
  <si>
    <t>kování dveřní vrchní klika včetně rozet a montážního materiálu R PZ nerez PK</t>
  </si>
  <si>
    <t>-331855684</t>
  </si>
  <si>
    <t>129</t>
  </si>
  <si>
    <t>766662811</t>
  </si>
  <si>
    <t>Demontáž dveřních prahů u dveří jednokřídlových k opětovnému použití</t>
  </si>
  <si>
    <t>-686660701</t>
  </si>
  <si>
    <t>130</t>
  </si>
  <si>
    <t>766662811VL</t>
  </si>
  <si>
    <t>Demontáž dveřních prahů u dveří jednokřídlových</t>
  </si>
  <si>
    <t>-1958763130</t>
  </si>
  <si>
    <t>131</t>
  </si>
  <si>
    <t>766691914</t>
  </si>
  <si>
    <t>Vyvěšení nebo zavěšení dřevěných křídel dveří pl do 2 m2</t>
  </si>
  <si>
    <t>-660081281</t>
  </si>
  <si>
    <t>132</t>
  </si>
  <si>
    <t>-1377520137</t>
  </si>
  <si>
    <t>Poznámka k položce:_x000d_
vysazení původních dveří</t>
  </si>
  <si>
    <t>133</t>
  </si>
  <si>
    <t>766691931</t>
  </si>
  <si>
    <t>Seřízení dřevěného okenního nebo dveřního otvíracího a sklápěcího křídla</t>
  </si>
  <si>
    <t>-1392502056</t>
  </si>
  <si>
    <t>134</t>
  </si>
  <si>
    <t>-1975288754</t>
  </si>
  <si>
    <t>4*2*2+2*2</t>
  </si>
  <si>
    <t>135</t>
  </si>
  <si>
    <t>766694112</t>
  </si>
  <si>
    <t>Montáž parapetních desek dřevěných nebo plastových šířky do 30 cm délky do 1,6 m</t>
  </si>
  <si>
    <t>1799847050</t>
  </si>
  <si>
    <t>136</t>
  </si>
  <si>
    <t>60794101</t>
  </si>
  <si>
    <t>deska parapetní dřevotřísková vnitřní 200x1000mm</t>
  </si>
  <si>
    <t>-1229721663</t>
  </si>
  <si>
    <t>1,13*3</t>
  </si>
  <si>
    <t>137</t>
  </si>
  <si>
    <t>60794121</t>
  </si>
  <si>
    <t>koncovka PVC k parapetním dřevotřískovým deskám 600mm</t>
  </si>
  <si>
    <t>-1741378649</t>
  </si>
  <si>
    <t>138</t>
  </si>
  <si>
    <t>766695212</t>
  </si>
  <si>
    <t>Montáž truhlářských prahů dveří jednokřídlových šířky do 10 cm</t>
  </si>
  <si>
    <t>-771655284</t>
  </si>
  <si>
    <t>139</t>
  </si>
  <si>
    <t>61187156</t>
  </si>
  <si>
    <t>práh dveřní dřevěný dubový tl 20mm dl 820mm š 100mm</t>
  </si>
  <si>
    <t>1409283690</t>
  </si>
  <si>
    <t>140</t>
  </si>
  <si>
    <t>766695213</t>
  </si>
  <si>
    <t>Montáž truhlářských prahů dveří jednokřídlových šířky přes 10 cm</t>
  </si>
  <si>
    <t>-1433574586</t>
  </si>
  <si>
    <t>141</t>
  </si>
  <si>
    <t>61187161</t>
  </si>
  <si>
    <t>práh dveřní dřevěný dubový tl 20mm dl 820mm š 150mm</t>
  </si>
  <si>
    <t>61547072</t>
  </si>
  <si>
    <t>142</t>
  </si>
  <si>
    <t>561536677</t>
  </si>
  <si>
    <t>143</t>
  </si>
  <si>
    <t>61187181</t>
  </si>
  <si>
    <t>práh dveřní dřevěný dubový tl 20mm dl 920mm š 150mm</t>
  </si>
  <si>
    <t>527097708</t>
  </si>
  <si>
    <t>144</t>
  </si>
  <si>
    <t>998766101</t>
  </si>
  <si>
    <t>Přesun hmot tonážní pro konstrukce truhlářské v objektech v do 6 m</t>
  </si>
  <si>
    <t>-356499936</t>
  </si>
  <si>
    <t>145</t>
  </si>
  <si>
    <t>998766181</t>
  </si>
  <si>
    <t>Příplatek k přesunu hmot tonážní 766 prováděný bez použití mechanizace</t>
  </si>
  <si>
    <t>-1655706580</t>
  </si>
  <si>
    <t>767</t>
  </si>
  <si>
    <t>Konstrukce zámečnické</t>
  </si>
  <si>
    <t>146</t>
  </si>
  <si>
    <t>767661811</t>
  </si>
  <si>
    <t>Demontáž mříží pevných nebo otevíravých</t>
  </si>
  <si>
    <t>-482049816</t>
  </si>
  <si>
    <t>1*2,2</t>
  </si>
  <si>
    <t>771</t>
  </si>
  <si>
    <t>Podlahy z dlaždic</t>
  </si>
  <si>
    <t>147</t>
  </si>
  <si>
    <t>771111011</t>
  </si>
  <si>
    <t>Vysátí podkladu před pokládkou dlažby</t>
  </si>
  <si>
    <t>2080743875</t>
  </si>
  <si>
    <t>148</t>
  </si>
  <si>
    <t>-80444205</t>
  </si>
  <si>
    <t>"1.01 chodba" 22,28</t>
  </si>
  <si>
    <t>149</t>
  </si>
  <si>
    <t>771121011</t>
  </si>
  <si>
    <t>Nátěr penetrační na podlahu</t>
  </si>
  <si>
    <t>850918326</t>
  </si>
  <si>
    <t>150</t>
  </si>
  <si>
    <t>1438444492</t>
  </si>
  <si>
    <t>151</t>
  </si>
  <si>
    <t>771151014</t>
  </si>
  <si>
    <t>Samonivelační stěrka podlah pevnosti 20 MPa tl 10 mm</t>
  </si>
  <si>
    <t>864941157</t>
  </si>
  <si>
    <t>152</t>
  </si>
  <si>
    <t>1861005287</t>
  </si>
  <si>
    <t>153</t>
  </si>
  <si>
    <t>771474112</t>
  </si>
  <si>
    <t>Montáž soklů z dlaždic keramických rovných flexibilní lepidlo v do 90 mm</t>
  </si>
  <si>
    <t>1633058065</t>
  </si>
  <si>
    <t>22,46-0,9-0,7*3</t>
  </si>
  <si>
    <t>154</t>
  </si>
  <si>
    <t>59761003</t>
  </si>
  <si>
    <t>dlažba keramická hutná hladká do interiéru přes 9 do 12ks/m2</t>
  </si>
  <si>
    <t>-1320049393</t>
  </si>
  <si>
    <t>19,460*0,09</t>
  </si>
  <si>
    <t>155</t>
  </si>
  <si>
    <t>771573810</t>
  </si>
  <si>
    <t>Demontáž podlah z dlaždic keramických lepených</t>
  </si>
  <si>
    <t>1193843106</t>
  </si>
  <si>
    <t>156</t>
  </si>
  <si>
    <t>-239112255</t>
  </si>
  <si>
    <t>"1.04 koupelna" 2,36</t>
  </si>
  <si>
    <t>157</t>
  </si>
  <si>
    <t>771574112</t>
  </si>
  <si>
    <t>Montáž podlah keramických hladkých lepených flexibilním lepidlem do 12 ks/ m2</t>
  </si>
  <si>
    <t>-465478767</t>
  </si>
  <si>
    <t>158</t>
  </si>
  <si>
    <t>-1815784047</t>
  </si>
  <si>
    <t>4,705*1,1 'Přepočtené koeficientem množství</t>
  </si>
  <si>
    <t>159</t>
  </si>
  <si>
    <t>-89759163</t>
  </si>
  <si>
    <t>160</t>
  </si>
  <si>
    <t>1149501470</t>
  </si>
  <si>
    <t>30,15*1,1 'Přepočtené koeficientem množství</t>
  </si>
  <si>
    <t>161</t>
  </si>
  <si>
    <t>771577111</t>
  </si>
  <si>
    <t>Příplatek k montáži podlah keramických lepených flexibilním lepidlem za plochu do 5 m2</t>
  </si>
  <si>
    <t>-1603470173</t>
  </si>
  <si>
    <t>162</t>
  </si>
  <si>
    <t>771577112</t>
  </si>
  <si>
    <t>Příplatek k montáži podlah keramických lepených flexibilním lepidlem za omezený prostor</t>
  </si>
  <si>
    <t>553971654</t>
  </si>
  <si>
    <t>163</t>
  </si>
  <si>
    <t>771591112</t>
  </si>
  <si>
    <t>Izolace pod dlažbu nátěrem nebo stěrkou ve dvou vrstvách</t>
  </si>
  <si>
    <t>356074755</t>
  </si>
  <si>
    <t>0,9*0,9</t>
  </si>
  <si>
    <t>164</t>
  </si>
  <si>
    <t>842817509</t>
  </si>
  <si>
    <t>"izolace pod vanou" 1,25*0,7</t>
  </si>
  <si>
    <t>165</t>
  </si>
  <si>
    <t>771591185</t>
  </si>
  <si>
    <t>Podlahy pracnější řezání keramických dlaždic rovné</t>
  </si>
  <si>
    <t>2087680697</t>
  </si>
  <si>
    <t>166</t>
  </si>
  <si>
    <t>771591241</t>
  </si>
  <si>
    <t>Izolace těsnícími pásy vnitřní kout</t>
  </si>
  <si>
    <t>-1643669476</t>
  </si>
  <si>
    <t>167</t>
  </si>
  <si>
    <t>-1149917252</t>
  </si>
  <si>
    <t>168</t>
  </si>
  <si>
    <t>771591264</t>
  </si>
  <si>
    <t>Izolace těsnícími pásy mezi podlahou a stěnou</t>
  </si>
  <si>
    <t>777832241</t>
  </si>
  <si>
    <t>169</t>
  </si>
  <si>
    <t>773897621</t>
  </si>
  <si>
    <t>0,7*2+1,25</t>
  </si>
  <si>
    <t>170</t>
  </si>
  <si>
    <t>771592011</t>
  </si>
  <si>
    <t>Čištění vnitřních ploch podlah nebo schodišť po položení dlažby chemickými prostředky</t>
  </si>
  <si>
    <t>-1933594705</t>
  </si>
  <si>
    <t>171</t>
  </si>
  <si>
    <t>1755499932</t>
  </si>
  <si>
    <t>172</t>
  </si>
  <si>
    <t>998771101</t>
  </si>
  <si>
    <t>Přesun hmot tonážní pro podlahy z dlaždic v objektech v do 6 m</t>
  </si>
  <si>
    <t>1466722116</t>
  </si>
  <si>
    <t>173</t>
  </si>
  <si>
    <t>998771181</t>
  </si>
  <si>
    <t>Příplatek k přesunu hmot tonážní 771 prováděný bez použití mechanizace</t>
  </si>
  <si>
    <t>197095087</t>
  </si>
  <si>
    <t>775</t>
  </si>
  <si>
    <t>Podlahy skládané</t>
  </si>
  <si>
    <t>174</t>
  </si>
  <si>
    <t>775413110</t>
  </si>
  <si>
    <t>Montáž podlahové lišty ze dřeva tvrdého nebo měkkého přibíjené s přetmelením</t>
  </si>
  <si>
    <t>-2027088081</t>
  </si>
  <si>
    <t>"1.02 NP - kancelář" 18,44-0,7</t>
  </si>
  <si>
    <t>"1.03 NP - kancelář" 17,58-0,7</t>
  </si>
  <si>
    <t>175</t>
  </si>
  <si>
    <t>61418152</t>
  </si>
  <si>
    <t>lišta podlahová dřevěná buk 28x28mm</t>
  </si>
  <si>
    <t>-264448791</t>
  </si>
  <si>
    <t>176</t>
  </si>
  <si>
    <t>775413310</t>
  </si>
  <si>
    <t>Montáž soklíku ze dřeva tvrdého nebo měkkého přibíjeného s přetmelením</t>
  </si>
  <si>
    <t>1725233204</t>
  </si>
  <si>
    <t>(2,43+5,2)*2-0,8</t>
  </si>
  <si>
    <t>177</t>
  </si>
  <si>
    <t>61418151VL</t>
  </si>
  <si>
    <t>lišta podlahová</t>
  </si>
  <si>
    <t>713003646</t>
  </si>
  <si>
    <t>178</t>
  </si>
  <si>
    <t>775541151</t>
  </si>
  <si>
    <t>Montáž podlah plovoucích z lamel laminátových</t>
  </si>
  <si>
    <t>-1643493628</t>
  </si>
  <si>
    <t>2,43*5,2</t>
  </si>
  <si>
    <t>179</t>
  </si>
  <si>
    <t>61198007</t>
  </si>
  <si>
    <t>podlaha plovoucí laminátová spoj zaklapnutím tř 32 tl 8mm</t>
  </si>
  <si>
    <t>-2098932162</t>
  </si>
  <si>
    <t>180</t>
  </si>
  <si>
    <t>628491633</t>
  </si>
  <si>
    <t>181</t>
  </si>
  <si>
    <t>61198006</t>
  </si>
  <si>
    <t>podlaha plovoucí laminátová spoj zaklapnutím V spára tř 32 tl 9mm</t>
  </si>
  <si>
    <t>-1398818011</t>
  </si>
  <si>
    <t>182</t>
  </si>
  <si>
    <t>775541821</t>
  </si>
  <si>
    <t>Demontáž podlah plovoucích zaklapávacích do suti</t>
  </si>
  <si>
    <t>869205049</t>
  </si>
  <si>
    <t>183</t>
  </si>
  <si>
    <t>775591191</t>
  </si>
  <si>
    <t>Montáž podložky vyrovnávací a tlumící pro plovoucí podlahy</t>
  </si>
  <si>
    <t>48500446</t>
  </si>
  <si>
    <t>184</t>
  </si>
  <si>
    <t>61155351</t>
  </si>
  <si>
    <t>podložka izolační z pěnového PE 3mm</t>
  </si>
  <si>
    <t>1530155326</t>
  </si>
  <si>
    <t>185</t>
  </si>
  <si>
    <t>-464034758</t>
  </si>
  <si>
    <t>186</t>
  </si>
  <si>
    <t>61155354</t>
  </si>
  <si>
    <t>podložka izolační z pěnového PE 5mm</t>
  </si>
  <si>
    <t>1327971831</t>
  </si>
  <si>
    <t>187</t>
  </si>
  <si>
    <t>998775101</t>
  </si>
  <si>
    <t>Přesun hmot tonážní pro podlahy dřevěné v objektech v do 6 m</t>
  </si>
  <si>
    <t>-438310469</t>
  </si>
  <si>
    <t>188</t>
  </si>
  <si>
    <t>998775181</t>
  </si>
  <si>
    <t>Příplatek k přesunu hmot tonážní 775 prováděný bez použití mechanizace</t>
  </si>
  <si>
    <t>-2123512356</t>
  </si>
  <si>
    <t>776</t>
  </si>
  <si>
    <t>Podlahy povlakové</t>
  </si>
  <si>
    <t>189</t>
  </si>
  <si>
    <t>776201811</t>
  </si>
  <si>
    <t>Demontáž lepených povlakových podlah bez podložky ručně</t>
  </si>
  <si>
    <t>1130625844</t>
  </si>
  <si>
    <t>190</t>
  </si>
  <si>
    <t>776201812</t>
  </si>
  <si>
    <t>Demontáž lepených povlakových podlah s podložkou ručně</t>
  </si>
  <si>
    <t>-1345890178</t>
  </si>
  <si>
    <t>191</t>
  </si>
  <si>
    <t>776410811</t>
  </si>
  <si>
    <t>Odstranění soklíků a lišt pryžových nebo plastových</t>
  </si>
  <si>
    <t>1243894352</t>
  </si>
  <si>
    <t>192</t>
  </si>
  <si>
    <t>894880144</t>
  </si>
  <si>
    <t>"1.01 chodba" 22,46</t>
  </si>
  <si>
    <t>"1.02 NP - kancelář" 18,44</t>
  </si>
  <si>
    <t>"1.03 NP - kancelář" 17,58</t>
  </si>
  <si>
    <t>"1.04 koupelna" 5,7</t>
  </si>
  <si>
    <t>193</t>
  </si>
  <si>
    <t>776991821</t>
  </si>
  <si>
    <t>Odstranění lepidla ručně z podlah</t>
  </si>
  <si>
    <t>845168059</t>
  </si>
  <si>
    <t>194</t>
  </si>
  <si>
    <t>1733800809</t>
  </si>
  <si>
    <t>777</t>
  </si>
  <si>
    <t>Podlahy lité</t>
  </si>
  <si>
    <t>195</t>
  </si>
  <si>
    <t>777131101</t>
  </si>
  <si>
    <t>Penetrační epoxidový nátěr podlahy na suchý a vyzrálý podklad</t>
  </si>
  <si>
    <t>114569091</t>
  </si>
  <si>
    <t>6,6*5,2+0,75*4,01+6,54*5,35+3,2*2,4</t>
  </si>
  <si>
    <t>196</t>
  </si>
  <si>
    <t>777611143</t>
  </si>
  <si>
    <t>Krycí epoxidový chemicky odolný nátěr podlahy</t>
  </si>
  <si>
    <t>-2000232136</t>
  </si>
  <si>
    <t>197</t>
  </si>
  <si>
    <t>998777101</t>
  </si>
  <si>
    <t>Přesun hmot tonážní pro podlahy lité v objektech v do 6 m</t>
  </si>
  <si>
    <t>684460748</t>
  </si>
  <si>
    <t>781</t>
  </si>
  <si>
    <t>Dokončovací práce - obklady</t>
  </si>
  <si>
    <t>198</t>
  </si>
  <si>
    <t>781111011</t>
  </si>
  <si>
    <t>Ometení (oprášení) stěny při přípravě podkladu</t>
  </si>
  <si>
    <t>236164353</t>
  </si>
  <si>
    <t>3*2+4,6*2+3,55*2</t>
  </si>
  <si>
    <t>199</t>
  </si>
  <si>
    <t>212873285</t>
  </si>
  <si>
    <t>"1.04 koupelna" 14,35*2-0,8*2*2</t>
  </si>
  <si>
    <t>"1.05 WC" 4,5*2-0,8*2</t>
  </si>
  <si>
    <t>200</t>
  </si>
  <si>
    <t>781121011</t>
  </si>
  <si>
    <t>Nátěr penetrační na stěnu</t>
  </si>
  <si>
    <t>1248095214</t>
  </si>
  <si>
    <t>201</t>
  </si>
  <si>
    <t>1983966612</t>
  </si>
  <si>
    <t>202</t>
  </si>
  <si>
    <t>781131112</t>
  </si>
  <si>
    <t>Izolace pod obklad nátěrem nebo stěrkou ve dvou vrstvách</t>
  </si>
  <si>
    <t>93038454</t>
  </si>
  <si>
    <t>3*2</t>
  </si>
  <si>
    <t>203</t>
  </si>
  <si>
    <t>-31788678</t>
  </si>
  <si>
    <t>(0,7*2+1,25)*2</t>
  </si>
  <si>
    <t>204</t>
  </si>
  <si>
    <t>781151031</t>
  </si>
  <si>
    <t>Celoplošné vyrovnání podkladu stěrkou tl 3 mm</t>
  </si>
  <si>
    <t>-1418301909</t>
  </si>
  <si>
    <t>205</t>
  </si>
  <si>
    <t>-71038679</t>
  </si>
  <si>
    <t>206</t>
  </si>
  <si>
    <t>781471810</t>
  </si>
  <si>
    <t>Demontáž obkladů z obkladaček keramických kladených do malty</t>
  </si>
  <si>
    <t>1736018693</t>
  </si>
  <si>
    <t>1,13*0,2*3</t>
  </si>
  <si>
    <t>207</t>
  </si>
  <si>
    <t>781473810</t>
  </si>
  <si>
    <t>Demontáž obkladů z obkladaček keramických lepených</t>
  </si>
  <si>
    <t>1442554229</t>
  </si>
  <si>
    <t>3*2+4,6*1,5+3,55*1,5</t>
  </si>
  <si>
    <t>208</t>
  </si>
  <si>
    <t>-2000048923</t>
  </si>
  <si>
    <t>"1.01 chodba" 3,115*0,6</t>
  </si>
  <si>
    <t>209</t>
  </si>
  <si>
    <t>781474113</t>
  </si>
  <si>
    <t>Montáž obkladů vnitřních keramických hladkých do 19 ks/m2 lepených flexibilním lepidlem</t>
  </si>
  <si>
    <t>-100916396</t>
  </si>
  <si>
    <t>210</t>
  </si>
  <si>
    <t>59761071</t>
  </si>
  <si>
    <t>obklad keramický hladký přes 12 do 19ks/m2</t>
  </si>
  <si>
    <t>1400026811</t>
  </si>
  <si>
    <t>22,3*1,1 'Přepočtené koeficientem množství</t>
  </si>
  <si>
    <t>211</t>
  </si>
  <si>
    <t>781474114</t>
  </si>
  <si>
    <t>Montáž obkladů vnitřních keramických hladkých do 22 ks/m2 lepených flexibilním lepidlem</t>
  </si>
  <si>
    <t>-707237552</t>
  </si>
  <si>
    <t>212</t>
  </si>
  <si>
    <t>59761040</t>
  </si>
  <si>
    <t>obklad keramický hladký přes 19 do 22ks/m2</t>
  </si>
  <si>
    <t>1747255728</t>
  </si>
  <si>
    <t>32,9*1,1 'Přepočtené koeficientem množství</t>
  </si>
  <si>
    <t>213</t>
  </si>
  <si>
    <t>781477111</t>
  </si>
  <si>
    <t>Příplatek k montáži obkladů vnitřních keramických hladkých za plochu do 10 m2</t>
  </si>
  <si>
    <t>-752342228</t>
  </si>
  <si>
    <t>214</t>
  </si>
  <si>
    <t>781477112</t>
  </si>
  <si>
    <t>Příplatek k montáži obkladů vnitřních keramických hladkých za omezený prostor</t>
  </si>
  <si>
    <t>368935068</t>
  </si>
  <si>
    <t>215</t>
  </si>
  <si>
    <t>781491822</t>
  </si>
  <si>
    <t>Demontáž vanových dvířek plastových lepených s rámem</t>
  </si>
  <si>
    <t>177373397</t>
  </si>
  <si>
    <t>216</t>
  </si>
  <si>
    <t>566648537</t>
  </si>
  <si>
    <t>217</t>
  </si>
  <si>
    <t>781493611</t>
  </si>
  <si>
    <t>Montáž vanových plastových dvířek s rámem lepených</t>
  </si>
  <si>
    <t>1594294058</t>
  </si>
  <si>
    <t>218</t>
  </si>
  <si>
    <t>459532750</t>
  </si>
  <si>
    <t>219</t>
  </si>
  <si>
    <t>-1372862620</t>
  </si>
  <si>
    <t>220</t>
  </si>
  <si>
    <t>56245721</t>
  </si>
  <si>
    <t>dvířka vanová bílá 300x300mm</t>
  </si>
  <si>
    <t>53674868</t>
  </si>
  <si>
    <t>221</t>
  </si>
  <si>
    <t>781494111</t>
  </si>
  <si>
    <t>Plastové profily rohové lepené flexibilním lepidlem</t>
  </si>
  <si>
    <t>311232539</t>
  </si>
  <si>
    <t>1,3*2+2*2+1</t>
  </si>
  <si>
    <t>222</t>
  </si>
  <si>
    <t>781494211</t>
  </si>
  <si>
    <t>Plastové profily vanové lepené flexibilním lepidlem</t>
  </si>
  <si>
    <t>-857606507</t>
  </si>
  <si>
    <t>223</t>
  </si>
  <si>
    <t>781494511</t>
  </si>
  <si>
    <t>Plastové profily ukončovací lepené flexibilním lepidlem</t>
  </si>
  <si>
    <t>1408256590</t>
  </si>
  <si>
    <t>3+4,6+3,55+2</t>
  </si>
  <si>
    <t>224</t>
  </si>
  <si>
    <t>-1886610459</t>
  </si>
  <si>
    <t>14,35-0,7*2+4,5-0,7</t>
  </si>
  <si>
    <t>225</t>
  </si>
  <si>
    <t>781495211</t>
  </si>
  <si>
    <t>Čištění vnitřních ploch stěn po provedení obkladu chemickými prostředky</t>
  </si>
  <si>
    <t>983076928</t>
  </si>
  <si>
    <t>226</t>
  </si>
  <si>
    <t>1803622543</t>
  </si>
  <si>
    <t>227</t>
  </si>
  <si>
    <t>998781101</t>
  </si>
  <si>
    <t>Přesun hmot tonážní pro obklady keramické v objektech v do 6 m</t>
  </si>
  <si>
    <t>1600951535</t>
  </si>
  <si>
    <t>228</t>
  </si>
  <si>
    <t>998781181</t>
  </si>
  <si>
    <t>Příplatek k přesunu hmot tonážní 781 prováděný bez použití mechanizace</t>
  </si>
  <si>
    <t>-716689726</t>
  </si>
  <si>
    <t>783</t>
  </si>
  <si>
    <t>Dokončovací práce - nátěry</t>
  </si>
  <si>
    <t>229</t>
  </si>
  <si>
    <t>783201201</t>
  </si>
  <si>
    <t>Obroušení tesařských konstrukcí před provedením nátěru</t>
  </si>
  <si>
    <t>1297201893</t>
  </si>
  <si>
    <t>1*0,15+0,02*1*2</t>
  </si>
  <si>
    <t>230</t>
  </si>
  <si>
    <t>783218111</t>
  </si>
  <si>
    <t>Lazurovací dvojnásobný syntetický nátěr tesařských konstrukcí</t>
  </si>
  <si>
    <t>953547787</t>
  </si>
  <si>
    <t>231</t>
  </si>
  <si>
    <t>783301311</t>
  </si>
  <si>
    <t>Odmaštění zámečnických konstrukcí vodou ředitelným odmašťovačem</t>
  </si>
  <si>
    <t>-416667598</t>
  </si>
  <si>
    <t>(2,02+0,7)*(0,15+2*0,04)*4</t>
  </si>
  <si>
    <t>232</t>
  </si>
  <si>
    <t>783301313</t>
  </si>
  <si>
    <t>Odmaštění zámečnických konstrukcí ředidlovým odmašťovačem</t>
  </si>
  <si>
    <t>-1322271945</t>
  </si>
  <si>
    <t>(2*2,02+0,9)*(0,1+2*0,04)+(2*2,02+0,9)*(0,25+2*0,04)*2+(2*2,02+0,8)*(0,1+2*0,04)</t>
  </si>
  <si>
    <t>233</t>
  </si>
  <si>
    <t>783301401</t>
  </si>
  <si>
    <t>Ometení zámečnických konstrukcí</t>
  </si>
  <si>
    <t>-1241944336</t>
  </si>
  <si>
    <t>234</t>
  </si>
  <si>
    <t>-207626049</t>
  </si>
  <si>
    <t>235</t>
  </si>
  <si>
    <t>783314101</t>
  </si>
  <si>
    <t>Základní jednonásobný syntetický nátěr zámečnických konstrukcí</t>
  </si>
  <si>
    <t>-448408286</t>
  </si>
  <si>
    <t>236</t>
  </si>
  <si>
    <t>1084612378</t>
  </si>
  <si>
    <t>237</t>
  </si>
  <si>
    <t>783315101</t>
  </si>
  <si>
    <t>Mezinátěr jednonásobný syntetický standardní zámečnických konstrukcí</t>
  </si>
  <si>
    <t>-993609581</t>
  </si>
  <si>
    <t>238</t>
  </si>
  <si>
    <t>783317101</t>
  </si>
  <si>
    <t>Krycí jednonásobný syntetický standardní nátěr zámečnických konstrukcí</t>
  </si>
  <si>
    <t>-1597594101</t>
  </si>
  <si>
    <t>239</t>
  </si>
  <si>
    <t>161665003</t>
  </si>
  <si>
    <t>240</t>
  </si>
  <si>
    <t>783601315</t>
  </si>
  <si>
    <t>Odmaštění deskových otopných těles vodou ředitelným odmašťovačem před provedením nátěru</t>
  </si>
  <si>
    <t>-1168315233</t>
  </si>
  <si>
    <t>2,2*0,8*5+4,2*0,8</t>
  </si>
  <si>
    <t>241</t>
  </si>
  <si>
    <t>783601411</t>
  </si>
  <si>
    <t>Ometení deskových otopných těles před provedením nátěru</t>
  </si>
  <si>
    <t>1500988947</t>
  </si>
  <si>
    <t>242</t>
  </si>
  <si>
    <t>783601713</t>
  </si>
  <si>
    <t>Odmaštění vodou ředitelným odmašťovačem potrubí DN do 50 mm</t>
  </si>
  <si>
    <t>590848191</t>
  </si>
  <si>
    <t>((35+3*3)*1,2)*2</t>
  </si>
  <si>
    <t>243</t>
  </si>
  <si>
    <t>783617127</t>
  </si>
  <si>
    <t>Krycí dvojnásobný syntetický nátěr deskových otopných těles</t>
  </si>
  <si>
    <t>-965619291</t>
  </si>
  <si>
    <t>244</t>
  </si>
  <si>
    <t>783617611</t>
  </si>
  <si>
    <t>Krycí dvojnásobný syntetický nátěr potrubí DN do 50 mm</t>
  </si>
  <si>
    <t>967377077</t>
  </si>
  <si>
    <t>784</t>
  </si>
  <si>
    <t>Dokončovací práce - malby a tapety</t>
  </si>
  <si>
    <t>245</t>
  </si>
  <si>
    <t>784111001</t>
  </si>
  <si>
    <t>Oprášení (ometení ) podkladu v místnostech výšky do 3,80 m</t>
  </si>
  <si>
    <t>-714808022</t>
  </si>
  <si>
    <t>257,206+69,65+20,32+4,705</t>
  </si>
  <si>
    <t>246</t>
  </si>
  <si>
    <t>-88828019</t>
  </si>
  <si>
    <t>214,105+63,95</t>
  </si>
  <si>
    <t>247</t>
  </si>
  <si>
    <t>784111011</t>
  </si>
  <si>
    <t>Obroušení podkladu omítnutého v místnostech výšky do 3,80 m</t>
  </si>
  <si>
    <t>-1689227720</t>
  </si>
  <si>
    <t>214,105+47,42</t>
  </si>
  <si>
    <t>248</t>
  </si>
  <si>
    <t>784121001</t>
  </si>
  <si>
    <t>Oškrabání malby v mísnostech výšky do 3,80 m</t>
  </si>
  <si>
    <t>-501953505</t>
  </si>
  <si>
    <t>257,206+69,65</t>
  </si>
  <si>
    <t>249</t>
  </si>
  <si>
    <t>1832158174</t>
  </si>
  <si>
    <t>250</t>
  </si>
  <si>
    <t>784121011</t>
  </si>
  <si>
    <t>Rozmývání podkladu po oškrabání malby v místnostech výšky do 3,80 m</t>
  </si>
  <si>
    <t>-47589869</t>
  </si>
  <si>
    <t>251</t>
  </si>
  <si>
    <t>1034825681</t>
  </si>
  <si>
    <t>252</t>
  </si>
  <si>
    <t>784181101</t>
  </si>
  <si>
    <t>Základní akrylátová jednonásobná penetrace podkladu v místnostech výšky do 3,80 m</t>
  </si>
  <si>
    <t>-2075486493</t>
  </si>
  <si>
    <t>253</t>
  </si>
  <si>
    <t>1966335623</t>
  </si>
  <si>
    <t>254</t>
  </si>
  <si>
    <t>784191003</t>
  </si>
  <si>
    <t>Čištění vnitřních ploch oken dvojitých nebo zdvojených po provedení malířských prací</t>
  </si>
  <si>
    <t>962532354</t>
  </si>
  <si>
    <t>1,13*2*2+1,3*0,1</t>
  </si>
  <si>
    <t>255</t>
  </si>
  <si>
    <t>784191005</t>
  </si>
  <si>
    <t>Čištění vnitřních ploch dveří nebo vrat po provedení malířských prací</t>
  </si>
  <si>
    <t>-1765026920</t>
  </si>
  <si>
    <t>0,9*1,97+0,7*1,97*4</t>
  </si>
  <si>
    <t>256</t>
  </si>
  <si>
    <t>784191007</t>
  </si>
  <si>
    <t>Čištění vnitřních ploch podlah po provedení malířských prací</t>
  </si>
  <si>
    <t>-1261661010</t>
  </si>
  <si>
    <t>257</t>
  </si>
  <si>
    <t>784221101</t>
  </si>
  <si>
    <t>Dvojnásobné bílé malby ze směsí za sucha dobře otěruvzdorných v místnostech do 3,80 m</t>
  </si>
  <si>
    <t>1049795973</t>
  </si>
  <si>
    <t>258</t>
  </si>
  <si>
    <t>-700492268</t>
  </si>
  <si>
    <t>Vedlejší rozpočtové náklady</t>
  </si>
  <si>
    <t>VRN3</t>
  </si>
  <si>
    <t>259</t>
  </si>
  <si>
    <t>030001000</t>
  </si>
  <si>
    <t>1024</t>
  </si>
  <si>
    <t>-1210724321</t>
  </si>
  <si>
    <t>VRN6</t>
  </si>
  <si>
    <t>260</t>
  </si>
  <si>
    <t>060001000</t>
  </si>
  <si>
    <t>-803201000</t>
  </si>
  <si>
    <t>VRN7</t>
  </si>
  <si>
    <t>261</t>
  </si>
  <si>
    <t>070001000</t>
  </si>
  <si>
    <t>1140860248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</si>
</sst>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2020/160_1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Stavební úpravy nebytových prostor - kancelář + autodílna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p.č. 283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22. 9. 2020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Bytové družstvo Karlínský přístav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KFJ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KFJ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'2020-160_1 - Stavební úpr...'!J30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'2020-160_1 - Stavební úpr...'!P153</f>
        <v>0</v>
      </c>
      <c r="AV95" s="126">
        <f>'2020-160_1 - Stavební úpr...'!J33</f>
        <v>0</v>
      </c>
      <c r="AW95" s="126">
        <f>'2020-160_1 - Stavební úpr...'!J34</f>
        <v>0</v>
      </c>
      <c r="AX95" s="126">
        <f>'2020-160_1 - Stavební úpr...'!J35</f>
        <v>0</v>
      </c>
      <c r="AY95" s="126">
        <f>'2020-160_1 - Stavební úpr...'!J36</f>
        <v>0</v>
      </c>
      <c r="AZ95" s="126">
        <f>'2020-160_1 - Stavební úpr...'!F33</f>
        <v>0</v>
      </c>
      <c r="BA95" s="126">
        <f>'2020-160_1 - Stavební úpr...'!F34</f>
        <v>0</v>
      </c>
      <c r="BB95" s="126">
        <f>'2020-160_1 - Stavební úpr...'!F35</f>
        <v>0</v>
      </c>
      <c r="BC95" s="126">
        <f>'2020-160_1 - Stavební úpr...'!F36</f>
        <v>0</v>
      </c>
      <c r="BD95" s="128">
        <f>'2020-160_1 - Stavební úpr...'!F37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hFjzYl51xWPlnGlfh5vZhThlrrN4VutaBDLhqc8ikivamVB1WoS7n/ZZUUrktmJplJh5tDgnbkznjmBCMOTy7Q==" hashValue="d1VM5OuXd+4hViK2TRll4qcPTpUPNAmu11eszhTVH65Fth38aCKvtBqxjuhsr3Z4qrd4BsQZ5Tz6Q2/Rmz/MV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-160_1 - Stavební ú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22. 9. 2020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4.4" customHeight="1">
      <c r="A28" s="37"/>
      <c r="B28" s="43"/>
      <c r="C28" s="37"/>
      <c r="D28" s="136" t="s">
        <v>84</v>
      </c>
      <c r="E28" s="37"/>
      <c r="F28" s="37"/>
      <c r="G28" s="37"/>
      <c r="H28" s="37"/>
      <c r="I28" s="37"/>
      <c r="J28" s="143">
        <f>J94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14.4" customHeight="1">
      <c r="A29" s="37"/>
      <c r="B29" s="43"/>
      <c r="C29" s="37"/>
      <c r="D29" s="144" t="s">
        <v>85</v>
      </c>
      <c r="E29" s="37"/>
      <c r="F29" s="37"/>
      <c r="G29" s="37"/>
      <c r="H29" s="37"/>
      <c r="I29" s="37"/>
      <c r="J29" s="143">
        <f>J128</f>
        <v>0</v>
      </c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35</v>
      </c>
      <c r="E30" s="37"/>
      <c r="F30" s="37"/>
      <c r="G30" s="37"/>
      <c r="H30" s="37"/>
      <c r="I30" s="37"/>
      <c r="J30" s="146">
        <f>ROUND(J28 + J29,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37</v>
      </c>
      <c r="G32" s="37"/>
      <c r="H32" s="37"/>
      <c r="I32" s="147" t="s">
        <v>36</v>
      </c>
      <c r="J32" s="14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39</v>
      </c>
      <c r="E33" s="134" t="s">
        <v>40</v>
      </c>
      <c r="F33" s="149">
        <f>ROUND((SUM(BE128:BE135) + SUM(BE153:BE586)),  2)</f>
        <v>0</v>
      </c>
      <c r="G33" s="37"/>
      <c r="H33" s="37"/>
      <c r="I33" s="150">
        <v>0.20999999999999999</v>
      </c>
      <c r="J33" s="149">
        <f>ROUND(((SUM(BE128:BE135) + SUM(BE153:BE586))*I33),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4" t="s">
        <v>41</v>
      </c>
      <c r="F34" s="149">
        <f>ROUND((SUM(BF128:BF135) + SUM(BF153:BF586)),  2)</f>
        <v>0</v>
      </c>
      <c r="G34" s="37"/>
      <c r="H34" s="37"/>
      <c r="I34" s="150">
        <v>0.14999999999999999</v>
      </c>
      <c r="J34" s="149">
        <f>ROUND(((SUM(BF128:BF135) + SUM(BF153:BF586))*I34),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42</v>
      </c>
      <c r="F35" s="149">
        <f>ROUND((SUM(BG128:BG135) + SUM(BG153:BG586)),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4" t="s">
        <v>43</v>
      </c>
      <c r="F36" s="149">
        <f>ROUND((SUM(BH128:BH135) + SUM(BH153:BH586)),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4" t="s">
        <v>44</v>
      </c>
      <c r="F37" s="149">
        <f>ROUND((SUM(BI128:BI135) + SUM(BI153:BI586)),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Stavební úpravy nebytových prostor - kancelář + autodílna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p.č. 283</v>
      </c>
      <c r="G87" s="39"/>
      <c r="H87" s="39"/>
      <c r="I87" s="31" t="s">
        <v>22</v>
      </c>
      <c r="J87" s="78" t="str">
        <f>IF(J10="","",J10)</f>
        <v>22. 9. 2020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Bytové družstvo Karlínský přístav</v>
      </c>
      <c r="G89" s="39"/>
      <c r="H89" s="39"/>
      <c r="I89" s="31" t="s">
        <v>30</v>
      </c>
      <c r="J89" s="35" t="str">
        <f>E19</f>
        <v>KFJ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KFJ s.r.o.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9" t="s">
        <v>87</v>
      </c>
      <c r="D92" s="170"/>
      <c r="E92" s="170"/>
      <c r="F92" s="170"/>
      <c r="G92" s="170"/>
      <c r="H92" s="170"/>
      <c r="I92" s="170"/>
      <c r="J92" s="171" t="s">
        <v>88</v>
      </c>
      <c r="K92" s="170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2" t="s">
        <v>89</v>
      </c>
      <c r="D94" s="39"/>
      <c r="E94" s="39"/>
      <c r="F94" s="39"/>
      <c r="G94" s="39"/>
      <c r="H94" s="39"/>
      <c r="I94" s="39"/>
      <c r="J94" s="109">
        <f>J153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90</v>
      </c>
    </row>
    <row r="95" s="9" customFormat="1" ht="24.96" customHeight="1">
      <c r="A95" s="9"/>
      <c r="B95" s="173"/>
      <c r="C95" s="174"/>
      <c r="D95" s="175" t="s">
        <v>91</v>
      </c>
      <c r="E95" s="176"/>
      <c r="F95" s="176"/>
      <c r="G95" s="176"/>
      <c r="H95" s="176"/>
      <c r="I95" s="176"/>
      <c r="J95" s="177">
        <f>J154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92</v>
      </c>
      <c r="E96" s="182"/>
      <c r="F96" s="182"/>
      <c r="G96" s="182"/>
      <c r="H96" s="182"/>
      <c r="I96" s="182"/>
      <c r="J96" s="183">
        <f>J155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93</v>
      </c>
      <c r="E97" s="182"/>
      <c r="F97" s="182"/>
      <c r="G97" s="182"/>
      <c r="H97" s="182"/>
      <c r="I97" s="182"/>
      <c r="J97" s="183">
        <f>J165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94</v>
      </c>
      <c r="E98" s="182"/>
      <c r="F98" s="182"/>
      <c r="G98" s="182"/>
      <c r="H98" s="182"/>
      <c r="I98" s="182"/>
      <c r="J98" s="183">
        <f>J210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95</v>
      </c>
      <c r="E99" s="182"/>
      <c r="F99" s="182"/>
      <c r="G99" s="182"/>
      <c r="H99" s="182"/>
      <c r="I99" s="182"/>
      <c r="J99" s="183">
        <f>J236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96</v>
      </c>
      <c r="E100" s="182"/>
      <c r="F100" s="182"/>
      <c r="G100" s="182"/>
      <c r="H100" s="182"/>
      <c r="I100" s="182"/>
      <c r="J100" s="183">
        <f>J245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3"/>
      <c r="C101" s="174"/>
      <c r="D101" s="175" t="s">
        <v>97</v>
      </c>
      <c r="E101" s="176"/>
      <c r="F101" s="176"/>
      <c r="G101" s="176"/>
      <c r="H101" s="176"/>
      <c r="I101" s="176"/>
      <c r="J101" s="177">
        <f>J248</f>
        <v>0</v>
      </c>
      <c r="K101" s="174"/>
      <c r="L101" s="17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9"/>
      <c r="C102" s="180"/>
      <c r="D102" s="181" t="s">
        <v>98</v>
      </c>
      <c r="E102" s="182"/>
      <c r="F102" s="182"/>
      <c r="G102" s="182"/>
      <c r="H102" s="182"/>
      <c r="I102" s="182"/>
      <c r="J102" s="183">
        <f>J249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99</v>
      </c>
      <c r="E103" s="182"/>
      <c r="F103" s="182"/>
      <c r="G103" s="182"/>
      <c r="H103" s="182"/>
      <c r="I103" s="182"/>
      <c r="J103" s="183">
        <f>J254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100</v>
      </c>
      <c r="E104" s="182"/>
      <c r="F104" s="182"/>
      <c r="G104" s="182"/>
      <c r="H104" s="182"/>
      <c r="I104" s="182"/>
      <c r="J104" s="183">
        <f>J257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101</v>
      </c>
      <c r="E105" s="182"/>
      <c r="F105" s="182"/>
      <c r="G105" s="182"/>
      <c r="H105" s="182"/>
      <c r="I105" s="182"/>
      <c r="J105" s="183">
        <f>J259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102</v>
      </c>
      <c r="E106" s="182"/>
      <c r="F106" s="182"/>
      <c r="G106" s="182"/>
      <c r="H106" s="182"/>
      <c r="I106" s="182"/>
      <c r="J106" s="183">
        <f>J291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103</v>
      </c>
      <c r="E107" s="182"/>
      <c r="F107" s="182"/>
      <c r="G107" s="182"/>
      <c r="H107" s="182"/>
      <c r="I107" s="182"/>
      <c r="J107" s="183">
        <f>J296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104</v>
      </c>
      <c r="E108" s="182"/>
      <c r="F108" s="182"/>
      <c r="G108" s="182"/>
      <c r="H108" s="182"/>
      <c r="I108" s="182"/>
      <c r="J108" s="183">
        <f>J298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9"/>
      <c r="C109" s="180"/>
      <c r="D109" s="181" t="s">
        <v>105</v>
      </c>
      <c r="E109" s="182"/>
      <c r="F109" s="182"/>
      <c r="G109" s="182"/>
      <c r="H109" s="182"/>
      <c r="I109" s="182"/>
      <c r="J109" s="183">
        <f>J301</f>
        <v>0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106</v>
      </c>
      <c r="E110" s="182"/>
      <c r="F110" s="182"/>
      <c r="G110" s="182"/>
      <c r="H110" s="182"/>
      <c r="I110" s="182"/>
      <c r="J110" s="183">
        <f>J304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9"/>
      <c r="C111" s="180"/>
      <c r="D111" s="181" t="s">
        <v>107</v>
      </c>
      <c r="E111" s="182"/>
      <c r="F111" s="182"/>
      <c r="G111" s="182"/>
      <c r="H111" s="182"/>
      <c r="I111" s="182"/>
      <c r="J111" s="183">
        <f>J306</f>
        <v>0</v>
      </c>
      <c r="K111" s="180"/>
      <c r="L111" s="18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9"/>
      <c r="C112" s="180"/>
      <c r="D112" s="181" t="s">
        <v>108</v>
      </c>
      <c r="E112" s="182"/>
      <c r="F112" s="182"/>
      <c r="G112" s="182"/>
      <c r="H112" s="182"/>
      <c r="I112" s="182"/>
      <c r="J112" s="183">
        <f>J308</f>
        <v>0</v>
      </c>
      <c r="K112" s="180"/>
      <c r="L112" s="18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9"/>
      <c r="C113" s="180"/>
      <c r="D113" s="181" t="s">
        <v>109</v>
      </c>
      <c r="E113" s="182"/>
      <c r="F113" s="182"/>
      <c r="G113" s="182"/>
      <c r="H113" s="182"/>
      <c r="I113" s="182"/>
      <c r="J113" s="183">
        <f>J336</f>
        <v>0</v>
      </c>
      <c r="K113" s="180"/>
      <c r="L113" s="18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9"/>
      <c r="C114" s="180"/>
      <c r="D114" s="181" t="s">
        <v>110</v>
      </c>
      <c r="E114" s="182"/>
      <c r="F114" s="182"/>
      <c r="G114" s="182"/>
      <c r="H114" s="182"/>
      <c r="I114" s="182"/>
      <c r="J114" s="183">
        <f>J371</f>
        <v>0</v>
      </c>
      <c r="K114" s="180"/>
      <c r="L114" s="18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9"/>
      <c r="C115" s="180"/>
      <c r="D115" s="181" t="s">
        <v>111</v>
      </c>
      <c r="E115" s="182"/>
      <c r="F115" s="182"/>
      <c r="G115" s="182"/>
      <c r="H115" s="182"/>
      <c r="I115" s="182"/>
      <c r="J115" s="183">
        <f>J374</f>
        <v>0</v>
      </c>
      <c r="K115" s="180"/>
      <c r="L115" s="18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9"/>
      <c r="C116" s="180"/>
      <c r="D116" s="181" t="s">
        <v>112</v>
      </c>
      <c r="E116" s="182"/>
      <c r="F116" s="182"/>
      <c r="G116" s="182"/>
      <c r="H116" s="182"/>
      <c r="I116" s="182"/>
      <c r="J116" s="183">
        <f>J421</f>
        <v>0</v>
      </c>
      <c r="K116" s="180"/>
      <c r="L116" s="18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9"/>
      <c r="C117" s="180"/>
      <c r="D117" s="181" t="s">
        <v>113</v>
      </c>
      <c r="E117" s="182"/>
      <c r="F117" s="182"/>
      <c r="G117" s="182"/>
      <c r="H117" s="182"/>
      <c r="I117" s="182"/>
      <c r="J117" s="183">
        <f>J446</f>
        <v>0</v>
      </c>
      <c r="K117" s="180"/>
      <c r="L117" s="18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9"/>
      <c r="C118" s="180"/>
      <c r="D118" s="181" t="s">
        <v>114</v>
      </c>
      <c r="E118" s="182"/>
      <c r="F118" s="182"/>
      <c r="G118" s="182"/>
      <c r="H118" s="182"/>
      <c r="I118" s="182"/>
      <c r="J118" s="183">
        <f>J473</f>
        <v>0</v>
      </c>
      <c r="K118" s="180"/>
      <c r="L118" s="18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9"/>
      <c r="C119" s="180"/>
      <c r="D119" s="181" t="s">
        <v>115</v>
      </c>
      <c r="E119" s="182"/>
      <c r="F119" s="182"/>
      <c r="G119" s="182"/>
      <c r="H119" s="182"/>
      <c r="I119" s="182"/>
      <c r="J119" s="183">
        <f>J478</f>
        <v>0</v>
      </c>
      <c r="K119" s="180"/>
      <c r="L119" s="18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9"/>
      <c r="C120" s="180"/>
      <c r="D120" s="181" t="s">
        <v>116</v>
      </c>
      <c r="E120" s="182"/>
      <c r="F120" s="182"/>
      <c r="G120" s="182"/>
      <c r="H120" s="182"/>
      <c r="I120" s="182"/>
      <c r="J120" s="183">
        <f>J536</f>
        <v>0</v>
      </c>
      <c r="K120" s="180"/>
      <c r="L120" s="18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9"/>
      <c r="C121" s="180"/>
      <c r="D121" s="181" t="s">
        <v>117</v>
      </c>
      <c r="E121" s="182"/>
      <c r="F121" s="182"/>
      <c r="G121" s="182"/>
      <c r="H121" s="182"/>
      <c r="I121" s="182"/>
      <c r="J121" s="183">
        <f>J558</f>
        <v>0</v>
      </c>
      <c r="K121" s="180"/>
      <c r="L121" s="18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3"/>
      <c r="C122" s="174"/>
      <c r="D122" s="175" t="s">
        <v>118</v>
      </c>
      <c r="E122" s="176"/>
      <c r="F122" s="176"/>
      <c r="G122" s="176"/>
      <c r="H122" s="176"/>
      <c r="I122" s="176"/>
      <c r="J122" s="177">
        <f>J580</f>
        <v>0</v>
      </c>
      <c r="K122" s="174"/>
      <c r="L122" s="178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79"/>
      <c r="C123" s="180"/>
      <c r="D123" s="181" t="s">
        <v>119</v>
      </c>
      <c r="E123" s="182"/>
      <c r="F123" s="182"/>
      <c r="G123" s="182"/>
      <c r="H123" s="182"/>
      <c r="I123" s="182"/>
      <c r="J123" s="183">
        <f>J581</f>
        <v>0</v>
      </c>
      <c r="K123" s="180"/>
      <c r="L123" s="18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79"/>
      <c r="C124" s="180"/>
      <c r="D124" s="181" t="s">
        <v>120</v>
      </c>
      <c r="E124" s="182"/>
      <c r="F124" s="182"/>
      <c r="G124" s="182"/>
      <c r="H124" s="182"/>
      <c r="I124" s="182"/>
      <c r="J124" s="183">
        <f>J583</f>
        <v>0</v>
      </c>
      <c r="K124" s="180"/>
      <c r="L124" s="184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9"/>
      <c r="C125" s="180"/>
      <c r="D125" s="181" t="s">
        <v>121</v>
      </c>
      <c r="E125" s="182"/>
      <c r="F125" s="182"/>
      <c r="G125" s="182"/>
      <c r="H125" s="182"/>
      <c r="I125" s="182"/>
      <c r="J125" s="183">
        <f>J585</f>
        <v>0</v>
      </c>
      <c r="K125" s="180"/>
      <c r="L125" s="18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9.28" customHeight="1">
      <c r="A128" s="37"/>
      <c r="B128" s="38"/>
      <c r="C128" s="172" t="s">
        <v>122</v>
      </c>
      <c r="D128" s="39"/>
      <c r="E128" s="39"/>
      <c r="F128" s="39"/>
      <c r="G128" s="39"/>
      <c r="H128" s="39"/>
      <c r="I128" s="39"/>
      <c r="J128" s="185">
        <f>ROUND(J129 + J130 + J131 + J132 + J133 + J134,2)</f>
        <v>0</v>
      </c>
      <c r="K128" s="39"/>
      <c r="L128" s="62"/>
      <c r="N128" s="186" t="s">
        <v>39</v>
      </c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8" customHeight="1">
      <c r="A129" s="37"/>
      <c r="B129" s="38"/>
      <c r="C129" s="39"/>
      <c r="D129" s="187" t="s">
        <v>123</v>
      </c>
      <c r="E129" s="188"/>
      <c r="F129" s="188"/>
      <c r="G129" s="39"/>
      <c r="H129" s="39"/>
      <c r="I129" s="39"/>
      <c r="J129" s="189">
        <v>0</v>
      </c>
      <c r="K129" s="39"/>
      <c r="L129" s="190"/>
      <c r="M129" s="191"/>
      <c r="N129" s="192" t="s">
        <v>40</v>
      </c>
      <c r="O129" s="191"/>
      <c r="P129" s="191"/>
      <c r="Q129" s="191"/>
      <c r="R129" s="191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1"/>
      <c r="AG129" s="191"/>
      <c r="AH129" s="191"/>
      <c r="AI129" s="191"/>
      <c r="AJ129" s="191"/>
      <c r="AK129" s="191"/>
      <c r="AL129" s="191"/>
      <c r="AM129" s="191"/>
      <c r="AN129" s="191"/>
      <c r="AO129" s="191"/>
      <c r="AP129" s="191"/>
      <c r="AQ129" s="191"/>
      <c r="AR129" s="191"/>
      <c r="AS129" s="191"/>
      <c r="AT129" s="191"/>
      <c r="AU129" s="191"/>
      <c r="AV129" s="191"/>
      <c r="AW129" s="191"/>
      <c r="AX129" s="191"/>
      <c r="AY129" s="194" t="s">
        <v>124</v>
      </c>
      <c r="AZ129" s="191"/>
      <c r="BA129" s="191"/>
      <c r="BB129" s="191"/>
      <c r="BC129" s="191"/>
      <c r="BD129" s="191"/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94" t="s">
        <v>80</v>
      </c>
      <c r="BK129" s="191"/>
      <c r="BL129" s="191"/>
      <c r="BM129" s="191"/>
    </row>
    <row r="130" s="2" customFormat="1" ht="18" customHeight="1">
      <c r="A130" s="37"/>
      <c r="B130" s="38"/>
      <c r="C130" s="39"/>
      <c r="D130" s="187" t="s">
        <v>125</v>
      </c>
      <c r="E130" s="188"/>
      <c r="F130" s="188"/>
      <c r="G130" s="39"/>
      <c r="H130" s="39"/>
      <c r="I130" s="39"/>
      <c r="J130" s="189">
        <v>0</v>
      </c>
      <c r="K130" s="39"/>
      <c r="L130" s="190"/>
      <c r="M130" s="191"/>
      <c r="N130" s="192" t="s">
        <v>40</v>
      </c>
      <c r="O130" s="191"/>
      <c r="P130" s="191"/>
      <c r="Q130" s="191"/>
      <c r="R130" s="191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1"/>
      <c r="AG130" s="191"/>
      <c r="AH130" s="191"/>
      <c r="AI130" s="191"/>
      <c r="AJ130" s="191"/>
      <c r="AK130" s="191"/>
      <c r="AL130" s="191"/>
      <c r="AM130" s="191"/>
      <c r="AN130" s="191"/>
      <c r="AO130" s="191"/>
      <c r="AP130" s="191"/>
      <c r="AQ130" s="191"/>
      <c r="AR130" s="191"/>
      <c r="AS130" s="191"/>
      <c r="AT130" s="191"/>
      <c r="AU130" s="191"/>
      <c r="AV130" s="191"/>
      <c r="AW130" s="191"/>
      <c r="AX130" s="191"/>
      <c r="AY130" s="194" t="s">
        <v>124</v>
      </c>
      <c r="AZ130" s="191"/>
      <c r="BA130" s="191"/>
      <c r="BB130" s="191"/>
      <c r="BC130" s="191"/>
      <c r="BD130" s="191"/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94" t="s">
        <v>80</v>
      </c>
      <c r="BK130" s="191"/>
      <c r="BL130" s="191"/>
      <c r="BM130" s="191"/>
    </row>
    <row r="131" s="2" customFormat="1" ht="18" customHeight="1">
      <c r="A131" s="37"/>
      <c r="B131" s="38"/>
      <c r="C131" s="39"/>
      <c r="D131" s="187" t="s">
        <v>126</v>
      </c>
      <c r="E131" s="188"/>
      <c r="F131" s="188"/>
      <c r="G131" s="39"/>
      <c r="H131" s="39"/>
      <c r="I131" s="39"/>
      <c r="J131" s="189">
        <v>0</v>
      </c>
      <c r="K131" s="39"/>
      <c r="L131" s="190"/>
      <c r="M131" s="191"/>
      <c r="N131" s="192" t="s">
        <v>40</v>
      </c>
      <c r="O131" s="191"/>
      <c r="P131" s="191"/>
      <c r="Q131" s="191"/>
      <c r="R131" s="191"/>
      <c r="S131" s="193"/>
      <c r="T131" s="193"/>
      <c r="U131" s="193"/>
      <c r="V131" s="193"/>
      <c r="W131" s="193"/>
      <c r="X131" s="193"/>
      <c r="Y131" s="193"/>
      <c r="Z131" s="193"/>
      <c r="AA131" s="193"/>
      <c r="AB131" s="193"/>
      <c r="AC131" s="193"/>
      <c r="AD131" s="193"/>
      <c r="AE131" s="193"/>
      <c r="AF131" s="191"/>
      <c r="AG131" s="191"/>
      <c r="AH131" s="191"/>
      <c r="AI131" s="191"/>
      <c r="AJ131" s="191"/>
      <c r="AK131" s="191"/>
      <c r="AL131" s="191"/>
      <c r="AM131" s="191"/>
      <c r="AN131" s="191"/>
      <c r="AO131" s="191"/>
      <c r="AP131" s="191"/>
      <c r="AQ131" s="191"/>
      <c r="AR131" s="191"/>
      <c r="AS131" s="191"/>
      <c r="AT131" s="191"/>
      <c r="AU131" s="191"/>
      <c r="AV131" s="191"/>
      <c r="AW131" s="191"/>
      <c r="AX131" s="191"/>
      <c r="AY131" s="194" t="s">
        <v>124</v>
      </c>
      <c r="AZ131" s="191"/>
      <c r="BA131" s="191"/>
      <c r="BB131" s="191"/>
      <c r="BC131" s="191"/>
      <c r="BD131" s="191"/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94" t="s">
        <v>80</v>
      </c>
      <c r="BK131" s="191"/>
      <c r="BL131" s="191"/>
      <c r="BM131" s="191"/>
    </row>
    <row r="132" s="2" customFormat="1" ht="18" customHeight="1">
      <c r="A132" s="37"/>
      <c r="B132" s="38"/>
      <c r="C132" s="39"/>
      <c r="D132" s="187" t="s">
        <v>127</v>
      </c>
      <c r="E132" s="188"/>
      <c r="F132" s="188"/>
      <c r="G132" s="39"/>
      <c r="H132" s="39"/>
      <c r="I132" s="39"/>
      <c r="J132" s="189">
        <v>0</v>
      </c>
      <c r="K132" s="39"/>
      <c r="L132" s="190"/>
      <c r="M132" s="191"/>
      <c r="N132" s="192" t="s">
        <v>40</v>
      </c>
      <c r="O132" s="191"/>
      <c r="P132" s="191"/>
      <c r="Q132" s="191"/>
      <c r="R132" s="191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1"/>
      <c r="AG132" s="191"/>
      <c r="AH132" s="191"/>
      <c r="AI132" s="191"/>
      <c r="AJ132" s="191"/>
      <c r="AK132" s="191"/>
      <c r="AL132" s="191"/>
      <c r="AM132" s="191"/>
      <c r="AN132" s="191"/>
      <c r="AO132" s="191"/>
      <c r="AP132" s="191"/>
      <c r="AQ132" s="191"/>
      <c r="AR132" s="191"/>
      <c r="AS132" s="191"/>
      <c r="AT132" s="191"/>
      <c r="AU132" s="191"/>
      <c r="AV132" s="191"/>
      <c r="AW132" s="191"/>
      <c r="AX132" s="191"/>
      <c r="AY132" s="194" t="s">
        <v>124</v>
      </c>
      <c r="AZ132" s="191"/>
      <c r="BA132" s="191"/>
      <c r="BB132" s="191"/>
      <c r="BC132" s="191"/>
      <c r="BD132" s="191"/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94" t="s">
        <v>80</v>
      </c>
      <c r="BK132" s="191"/>
      <c r="BL132" s="191"/>
      <c r="BM132" s="191"/>
    </row>
    <row r="133" s="2" customFormat="1" ht="18" customHeight="1">
      <c r="A133" s="37"/>
      <c r="B133" s="38"/>
      <c r="C133" s="39"/>
      <c r="D133" s="187" t="s">
        <v>128</v>
      </c>
      <c r="E133" s="188"/>
      <c r="F133" s="188"/>
      <c r="G133" s="39"/>
      <c r="H133" s="39"/>
      <c r="I133" s="39"/>
      <c r="J133" s="189">
        <v>0</v>
      </c>
      <c r="K133" s="39"/>
      <c r="L133" s="190"/>
      <c r="M133" s="191"/>
      <c r="N133" s="192" t="s">
        <v>40</v>
      </c>
      <c r="O133" s="191"/>
      <c r="P133" s="191"/>
      <c r="Q133" s="191"/>
      <c r="R133" s="191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1"/>
      <c r="AG133" s="191"/>
      <c r="AH133" s="191"/>
      <c r="AI133" s="191"/>
      <c r="AJ133" s="191"/>
      <c r="AK133" s="191"/>
      <c r="AL133" s="191"/>
      <c r="AM133" s="191"/>
      <c r="AN133" s="191"/>
      <c r="AO133" s="191"/>
      <c r="AP133" s="191"/>
      <c r="AQ133" s="191"/>
      <c r="AR133" s="191"/>
      <c r="AS133" s="191"/>
      <c r="AT133" s="191"/>
      <c r="AU133" s="191"/>
      <c r="AV133" s="191"/>
      <c r="AW133" s="191"/>
      <c r="AX133" s="191"/>
      <c r="AY133" s="194" t="s">
        <v>124</v>
      </c>
      <c r="AZ133" s="191"/>
      <c r="BA133" s="191"/>
      <c r="BB133" s="191"/>
      <c r="BC133" s="191"/>
      <c r="BD133" s="191"/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94" t="s">
        <v>80</v>
      </c>
      <c r="BK133" s="191"/>
      <c r="BL133" s="191"/>
      <c r="BM133" s="191"/>
    </row>
    <row r="134" s="2" customFormat="1" ht="18" customHeight="1">
      <c r="A134" s="37"/>
      <c r="B134" s="38"/>
      <c r="C134" s="39"/>
      <c r="D134" s="188" t="s">
        <v>129</v>
      </c>
      <c r="E134" s="39"/>
      <c r="F134" s="39"/>
      <c r="G134" s="39"/>
      <c r="H134" s="39"/>
      <c r="I134" s="39"/>
      <c r="J134" s="189">
        <f>ROUND(J28*T134,2)</f>
        <v>0</v>
      </c>
      <c r="K134" s="39"/>
      <c r="L134" s="190"/>
      <c r="M134" s="191"/>
      <c r="N134" s="192" t="s">
        <v>40</v>
      </c>
      <c r="O134" s="191"/>
      <c r="P134" s="191"/>
      <c r="Q134" s="191"/>
      <c r="R134" s="191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1"/>
      <c r="AG134" s="191"/>
      <c r="AH134" s="191"/>
      <c r="AI134" s="191"/>
      <c r="AJ134" s="191"/>
      <c r="AK134" s="191"/>
      <c r="AL134" s="191"/>
      <c r="AM134" s="191"/>
      <c r="AN134" s="191"/>
      <c r="AO134" s="191"/>
      <c r="AP134" s="191"/>
      <c r="AQ134" s="191"/>
      <c r="AR134" s="191"/>
      <c r="AS134" s="191"/>
      <c r="AT134" s="191"/>
      <c r="AU134" s="191"/>
      <c r="AV134" s="191"/>
      <c r="AW134" s="191"/>
      <c r="AX134" s="191"/>
      <c r="AY134" s="194" t="s">
        <v>130</v>
      </c>
      <c r="AZ134" s="191"/>
      <c r="BA134" s="191"/>
      <c r="BB134" s="191"/>
      <c r="BC134" s="191"/>
      <c r="BD134" s="191"/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94" t="s">
        <v>80</v>
      </c>
      <c r="BK134" s="191"/>
      <c r="BL134" s="191"/>
      <c r="BM134" s="191"/>
    </row>
    <row r="135" s="2" customForma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29.28" customHeight="1">
      <c r="A136" s="37"/>
      <c r="B136" s="38"/>
      <c r="C136" s="196" t="s">
        <v>131</v>
      </c>
      <c r="D136" s="170"/>
      <c r="E136" s="170"/>
      <c r="F136" s="170"/>
      <c r="G136" s="170"/>
      <c r="H136" s="170"/>
      <c r="I136" s="170"/>
      <c r="J136" s="197">
        <f>ROUND(J94+J128,2)</f>
        <v>0</v>
      </c>
      <c r="K136" s="170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41" s="2" customFormat="1" ht="6.96" customHeight="1">
      <c r="A141" s="37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24.96" customHeight="1">
      <c r="A142" s="37"/>
      <c r="B142" s="38"/>
      <c r="C142" s="22" t="s">
        <v>132</v>
      </c>
      <c r="D142" s="39"/>
      <c r="E142" s="39"/>
      <c r="F142" s="39"/>
      <c r="G142" s="39"/>
      <c r="H142" s="39"/>
      <c r="I142" s="39"/>
      <c r="J142" s="39"/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6.96" customHeight="1">
      <c r="A143" s="37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2" customHeight="1">
      <c r="A144" s="37"/>
      <c r="B144" s="38"/>
      <c r="C144" s="31" t="s">
        <v>16</v>
      </c>
      <c r="D144" s="39"/>
      <c r="E144" s="39"/>
      <c r="F144" s="39"/>
      <c r="G144" s="39"/>
      <c r="H144" s="39"/>
      <c r="I144" s="39"/>
      <c r="J144" s="39"/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16.5" customHeight="1">
      <c r="A145" s="37"/>
      <c r="B145" s="38"/>
      <c r="C145" s="39"/>
      <c r="D145" s="39"/>
      <c r="E145" s="75" t="str">
        <f>E7</f>
        <v>Stavební úpravy nebytových prostor - kancelář + autodílna</v>
      </c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6.96" customHeight="1">
      <c r="A146" s="37"/>
      <c r="B146" s="38"/>
      <c r="C146" s="39"/>
      <c r="D146" s="39"/>
      <c r="E146" s="39"/>
      <c r="F146" s="39"/>
      <c r="G146" s="39"/>
      <c r="H146" s="39"/>
      <c r="I146" s="39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2" customHeight="1">
      <c r="A147" s="37"/>
      <c r="B147" s="38"/>
      <c r="C147" s="31" t="s">
        <v>20</v>
      </c>
      <c r="D147" s="39"/>
      <c r="E147" s="39"/>
      <c r="F147" s="26" t="str">
        <f>F10</f>
        <v>p.č. 283</v>
      </c>
      <c r="G147" s="39"/>
      <c r="H147" s="39"/>
      <c r="I147" s="31" t="s">
        <v>22</v>
      </c>
      <c r="J147" s="78" t="str">
        <f>IF(J10="","",J10)</f>
        <v>22. 9. 2020</v>
      </c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6.96" customHeight="1">
      <c r="A148" s="37"/>
      <c r="B148" s="38"/>
      <c r="C148" s="39"/>
      <c r="D148" s="39"/>
      <c r="E148" s="39"/>
      <c r="F148" s="39"/>
      <c r="G148" s="39"/>
      <c r="H148" s="3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5.15" customHeight="1">
      <c r="A149" s="37"/>
      <c r="B149" s="38"/>
      <c r="C149" s="31" t="s">
        <v>24</v>
      </c>
      <c r="D149" s="39"/>
      <c r="E149" s="39"/>
      <c r="F149" s="26" t="str">
        <f>E13</f>
        <v>Bytové družstvo Karlínský přístav</v>
      </c>
      <c r="G149" s="39"/>
      <c r="H149" s="39"/>
      <c r="I149" s="31" t="s">
        <v>30</v>
      </c>
      <c r="J149" s="35" t="str">
        <f>E19</f>
        <v>KFJ s.r.o.</v>
      </c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15.15" customHeight="1">
      <c r="A150" s="37"/>
      <c r="B150" s="38"/>
      <c r="C150" s="31" t="s">
        <v>28</v>
      </c>
      <c r="D150" s="39"/>
      <c r="E150" s="39"/>
      <c r="F150" s="26" t="str">
        <f>IF(E16="","",E16)</f>
        <v>Vyplň údaj</v>
      </c>
      <c r="G150" s="39"/>
      <c r="H150" s="39"/>
      <c r="I150" s="31" t="s">
        <v>33</v>
      </c>
      <c r="J150" s="35" t="str">
        <f>E22</f>
        <v>KFJ s.r.o.</v>
      </c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10.32" customHeight="1">
      <c r="A151" s="37"/>
      <c r="B151" s="38"/>
      <c r="C151" s="39"/>
      <c r="D151" s="39"/>
      <c r="E151" s="39"/>
      <c r="F151" s="39"/>
      <c r="G151" s="39"/>
      <c r="H151" s="39"/>
      <c r="I151" s="39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11" customFormat="1" ht="29.28" customHeight="1">
      <c r="A152" s="198"/>
      <c r="B152" s="199"/>
      <c r="C152" s="200" t="s">
        <v>133</v>
      </c>
      <c r="D152" s="201" t="s">
        <v>60</v>
      </c>
      <c r="E152" s="201" t="s">
        <v>56</v>
      </c>
      <c r="F152" s="201" t="s">
        <v>57</v>
      </c>
      <c r="G152" s="201" t="s">
        <v>134</v>
      </c>
      <c r="H152" s="201" t="s">
        <v>135</v>
      </c>
      <c r="I152" s="201" t="s">
        <v>136</v>
      </c>
      <c r="J152" s="202" t="s">
        <v>88</v>
      </c>
      <c r="K152" s="203" t="s">
        <v>137</v>
      </c>
      <c r="L152" s="204"/>
      <c r="M152" s="99" t="s">
        <v>1</v>
      </c>
      <c r="N152" s="100" t="s">
        <v>39</v>
      </c>
      <c r="O152" s="100" t="s">
        <v>138</v>
      </c>
      <c r="P152" s="100" t="s">
        <v>139</v>
      </c>
      <c r="Q152" s="100" t="s">
        <v>140</v>
      </c>
      <c r="R152" s="100" t="s">
        <v>141</v>
      </c>
      <c r="S152" s="100" t="s">
        <v>142</v>
      </c>
      <c r="T152" s="101" t="s">
        <v>143</v>
      </c>
      <c r="U152" s="198"/>
      <c r="V152" s="198"/>
      <c r="W152" s="198"/>
      <c r="X152" s="198"/>
      <c r="Y152" s="198"/>
      <c r="Z152" s="198"/>
      <c r="AA152" s="198"/>
      <c r="AB152" s="198"/>
      <c r="AC152" s="198"/>
      <c r="AD152" s="198"/>
      <c r="AE152" s="198"/>
    </row>
    <row r="153" s="2" customFormat="1" ht="22.8" customHeight="1">
      <c r="A153" s="37"/>
      <c r="B153" s="38"/>
      <c r="C153" s="106" t="s">
        <v>144</v>
      </c>
      <c r="D153" s="39"/>
      <c r="E153" s="39"/>
      <c r="F153" s="39"/>
      <c r="G153" s="39"/>
      <c r="H153" s="39"/>
      <c r="I153" s="39"/>
      <c r="J153" s="205">
        <f>BK153</f>
        <v>0</v>
      </c>
      <c r="K153" s="39"/>
      <c r="L153" s="43"/>
      <c r="M153" s="102"/>
      <c r="N153" s="206"/>
      <c r="O153" s="103"/>
      <c r="P153" s="207">
        <f>P154+P248+P580</f>
        <v>0</v>
      </c>
      <c r="Q153" s="103"/>
      <c r="R153" s="207">
        <f>R154+R248+R580</f>
        <v>28.122565170000001</v>
      </c>
      <c r="S153" s="103"/>
      <c r="T153" s="208">
        <f>T154+T248+T580</f>
        <v>5.4623026100000001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74</v>
      </c>
      <c r="AU153" s="16" t="s">
        <v>90</v>
      </c>
      <c r="BK153" s="209">
        <f>BK154+BK248+BK580</f>
        <v>0</v>
      </c>
    </row>
    <row r="154" s="12" customFormat="1" ht="25.92" customHeight="1">
      <c r="A154" s="12"/>
      <c r="B154" s="210"/>
      <c r="C154" s="211"/>
      <c r="D154" s="212" t="s">
        <v>74</v>
      </c>
      <c r="E154" s="213" t="s">
        <v>145</v>
      </c>
      <c r="F154" s="213" t="s">
        <v>146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P155+P165+P210+P236+P245</f>
        <v>0</v>
      </c>
      <c r="Q154" s="218"/>
      <c r="R154" s="219">
        <f>R155+R165+R210+R236+R245</f>
        <v>23.007673410000002</v>
      </c>
      <c r="S154" s="218"/>
      <c r="T154" s="220">
        <f>T155+T165+T210+T236+T245</f>
        <v>2.3220719999999999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80</v>
      </c>
      <c r="AT154" s="222" t="s">
        <v>74</v>
      </c>
      <c r="AU154" s="222" t="s">
        <v>75</v>
      </c>
      <c r="AY154" s="221" t="s">
        <v>147</v>
      </c>
      <c r="BK154" s="223">
        <f>BK155+BK165+BK210+BK236+BK245</f>
        <v>0</v>
      </c>
    </row>
    <row r="155" s="12" customFormat="1" ht="22.8" customHeight="1">
      <c r="A155" s="12"/>
      <c r="B155" s="210"/>
      <c r="C155" s="211"/>
      <c r="D155" s="212" t="s">
        <v>74</v>
      </c>
      <c r="E155" s="224" t="s">
        <v>148</v>
      </c>
      <c r="F155" s="224" t="s">
        <v>149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SUM(P156:P164)</f>
        <v>0</v>
      </c>
      <c r="Q155" s="218"/>
      <c r="R155" s="219">
        <f>SUM(R156:R164)</f>
        <v>1.16047967</v>
      </c>
      <c r="S155" s="218"/>
      <c r="T155" s="220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80</v>
      </c>
      <c r="AT155" s="222" t="s">
        <v>74</v>
      </c>
      <c r="AU155" s="222" t="s">
        <v>80</v>
      </c>
      <c r="AY155" s="221" t="s">
        <v>147</v>
      </c>
      <c r="BK155" s="223">
        <f>SUM(BK156:BK164)</f>
        <v>0</v>
      </c>
    </row>
    <row r="156" s="2" customFormat="1" ht="14.4" customHeight="1">
      <c r="A156" s="37"/>
      <c r="B156" s="38"/>
      <c r="C156" s="226" t="s">
        <v>80</v>
      </c>
      <c r="D156" s="226" t="s">
        <v>150</v>
      </c>
      <c r="E156" s="227" t="s">
        <v>151</v>
      </c>
      <c r="F156" s="228" t="s">
        <v>152</v>
      </c>
      <c r="G156" s="229" t="s">
        <v>153</v>
      </c>
      <c r="H156" s="230">
        <v>4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40</v>
      </c>
      <c r="O156" s="90"/>
      <c r="P156" s="236">
        <f>O156*H156</f>
        <v>0</v>
      </c>
      <c r="Q156" s="236">
        <v>0.04367</v>
      </c>
      <c r="R156" s="236">
        <f>Q156*H156</f>
        <v>0.17468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154</v>
      </c>
      <c r="AT156" s="238" t="s">
        <v>150</v>
      </c>
      <c r="AU156" s="238" t="s">
        <v>82</v>
      </c>
      <c r="AY156" s="16" t="s">
        <v>147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154</v>
      </c>
      <c r="BM156" s="238" t="s">
        <v>155</v>
      </c>
    </row>
    <row r="157" s="2" customFormat="1">
      <c r="A157" s="37"/>
      <c r="B157" s="38"/>
      <c r="C157" s="39"/>
      <c r="D157" s="240" t="s">
        <v>156</v>
      </c>
      <c r="E157" s="39"/>
      <c r="F157" s="241" t="s">
        <v>157</v>
      </c>
      <c r="G157" s="39"/>
      <c r="H157" s="39"/>
      <c r="I157" s="193"/>
      <c r="J157" s="39"/>
      <c r="K157" s="39"/>
      <c r="L157" s="43"/>
      <c r="M157" s="242"/>
      <c r="N157" s="243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156</v>
      </c>
      <c r="AU157" s="16" t="s">
        <v>82</v>
      </c>
    </row>
    <row r="158" s="2" customFormat="1" ht="14.4" customHeight="1">
      <c r="A158" s="37"/>
      <c r="B158" s="38"/>
      <c r="C158" s="226" t="s">
        <v>82</v>
      </c>
      <c r="D158" s="226" t="s">
        <v>150</v>
      </c>
      <c r="E158" s="227" t="s">
        <v>158</v>
      </c>
      <c r="F158" s="228" t="s">
        <v>159</v>
      </c>
      <c r="G158" s="229" t="s">
        <v>153</v>
      </c>
      <c r="H158" s="230">
        <v>1.125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40</v>
      </c>
      <c r="O158" s="90"/>
      <c r="P158" s="236">
        <f>O158*H158</f>
        <v>0</v>
      </c>
      <c r="Q158" s="236">
        <v>0.079909999999999995</v>
      </c>
      <c r="R158" s="236">
        <f>Q158*H158</f>
        <v>0.089898749999999999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154</v>
      </c>
      <c r="AT158" s="238" t="s">
        <v>150</v>
      </c>
      <c r="AU158" s="238" t="s">
        <v>82</v>
      </c>
      <c r="AY158" s="16" t="s">
        <v>147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154</v>
      </c>
      <c r="BM158" s="238" t="s">
        <v>160</v>
      </c>
    </row>
    <row r="159" s="13" customFormat="1">
      <c r="A159" s="13"/>
      <c r="B159" s="244"/>
      <c r="C159" s="245"/>
      <c r="D159" s="240" t="s">
        <v>161</v>
      </c>
      <c r="E159" s="246" t="s">
        <v>1</v>
      </c>
      <c r="F159" s="247" t="s">
        <v>162</v>
      </c>
      <c r="G159" s="245"/>
      <c r="H159" s="248">
        <v>1.125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161</v>
      </c>
      <c r="AU159" s="254" t="s">
        <v>82</v>
      </c>
      <c r="AV159" s="13" t="s">
        <v>82</v>
      </c>
      <c r="AW159" s="13" t="s">
        <v>32</v>
      </c>
      <c r="AX159" s="13" t="s">
        <v>80</v>
      </c>
      <c r="AY159" s="254" t="s">
        <v>147</v>
      </c>
    </row>
    <row r="160" s="2" customFormat="1" ht="14.4" customHeight="1">
      <c r="A160" s="37"/>
      <c r="B160" s="38"/>
      <c r="C160" s="226" t="s">
        <v>148</v>
      </c>
      <c r="D160" s="226" t="s">
        <v>150</v>
      </c>
      <c r="E160" s="227" t="s">
        <v>158</v>
      </c>
      <c r="F160" s="228" t="s">
        <v>159</v>
      </c>
      <c r="G160" s="229" t="s">
        <v>153</v>
      </c>
      <c r="H160" s="230">
        <v>1.5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40</v>
      </c>
      <c r="O160" s="90"/>
      <c r="P160" s="236">
        <f>O160*H160</f>
        <v>0</v>
      </c>
      <c r="Q160" s="236">
        <v>0.079909999999999995</v>
      </c>
      <c r="R160" s="236">
        <f>Q160*H160</f>
        <v>0.119865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154</v>
      </c>
      <c r="AT160" s="238" t="s">
        <v>150</v>
      </c>
      <c r="AU160" s="238" t="s">
        <v>82</v>
      </c>
      <c r="AY160" s="16" t="s">
        <v>147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154</v>
      </c>
      <c r="BM160" s="238" t="s">
        <v>163</v>
      </c>
    </row>
    <row r="161" s="2" customFormat="1">
      <c r="A161" s="37"/>
      <c r="B161" s="38"/>
      <c r="C161" s="39"/>
      <c r="D161" s="240" t="s">
        <v>156</v>
      </c>
      <c r="E161" s="39"/>
      <c r="F161" s="241" t="s">
        <v>164</v>
      </c>
      <c r="G161" s="39"/>
      <c r="H161" s="39"/>
      <c r="I161" s="193"/>
      <c r="J161" s="39"/>
      <c r="K161" s="39"/>
      <c r="L161" s="43"/>
      <c r="M161" s="242"/>
      <c r="N161" s="243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156</v>
      </c>
      <c r="AU161" s="16" t="s">
        <v>82</v>
      </c>
    </row>
    <row r="162" s="13" customFormat="1">
      <c r="A162" s="13"/>
      <c r="B162" s="244"/>
      <c r="C162" s="245"/>
      <c r="D162" s="240" t="s">
        <v>161</v>
      </c>
      <c r="E162" s="246" t="s">
        <v>1</v>
      </c>
      <c r="F162" s="247" t="s">
        <v>165</v>
      </c>
      <c r="G162" s="245"/>
      <c r="H162" s="248">
        <v>1.5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161</v>
      </c>
      <c r="AU162" s="254" t="s">
        <v>82</v>
      </c>
      <c r="AV162" s="13" t="s">
        <v>82</v>
      </c>
      <c r="AW162" s="13" t="s">
        <v>32</v>
      </c>
      <c r="AX162" s="13" t="s">
        <v>80</v>
      </c>
      <c r="AY162" s="254" t="s">
        <v>147</v>
      </c>
    </row>
    <row r="163" s="2" customFormat="1" ht="14.4" customHeight="1">
      <c r="A163" s="37"/>
      <c r="B163" s="38"/>
      <c r="C163" s="226" t="s">
        <v>154</v>
      </c>
      <c r="D163" s="226" t="s">
        <v>150</v>
      </c>
      <c r="E163" s="227" t="s">
        <v>166</v>
      </c>
      <c r="F163" s="228" t="s">
        <v>167</v>
      </c>
      <c r="G163" s="229" t="s">
        <v>153</v>
      </c>
      <c r="H163" s="230">
        <v>2.9039999999999999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40</v>
      </c>
      <c r="O163" s="90"/>
      <c r="P163" s="236">
        <f>O163*H163</f>
        <v>0</v>
      </c>
      <c r="Q163" s="236">
        <v>0.26723000000000002</v>
      </c>
      <c r="R163" s="236">
        <f>Q163*H163</f>
        <v>0.77603591999999999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154</v>
      </c>
      <c r="AT163" s="238" t="s">
        <v>150</v>
      </c>
      <c r="AU163" s="238" t="s">
        <v>82</v>
      </c>
      <c r="AY163" s="16" t="s">
        <v>147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154</v>
      </c>
      <c r="BM163" s="238" t="s">
        <v>168</v>
      </c>
    </row>
    <row r="164" s="13" customFormat="1">
      <c r="A164" s="13"/>
      <c r="B164" s="244"/>
      <c r="C164" s="245"/>
      <c r="D164" s="240" t="s">
        <v>161</v>
      </c>
      <c r="E164" s="246" t="s">
        <v>1</v>
      </c>
      <c r="F164" s="247" t="s">
        <v>169</v>
      </c>
      <c r="G164" s="245"/>
      <c r="H164" s="248">
        <v>2.9039999999999999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161</v>
      </c>
      <c r="AU164" s="254" t="s">
        <v>82</v>
      </c>
      <c r="AV164" s="13" t="s">
        <v>82</v>
      </c>
      <c r="AW164" s="13" t="s">
        <v>32</v>
      </c>
      <c r="AX164" s="13" t="s">
        <v>80</v>
      </c>
      <c r="AY164" s="254" t="s">
        <v>147</v>
      </c>
    </row>
    <row r="165" s="12" customFormat="1" ht="22.8" customHeight="1">
      <c r="A165" s="12"/>
      <c r="B165" s="210"/>
      <c r="C165" s="211"/>
      <c r="D165" s="212" t="s">
        <v>74</v>
      </c>
      <c r="E165" s="224" t="s">
        <v>170</v>
      </c>
      <c r="F165" s="224" t="s">
        <v>171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SUM(P166:P209)</f>
        <v>0</v>
      </c>
      <c r="Q165" s="218"/>
      <c r="R165" s="219">
        <f>SUM(R166:R209)</f>
        <v>21.82024024</v>
      </c>
      <c r="S165" s="218"/>
      <c r="T165" s="220">
        <f>SUM(T166:T209)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80</v>
      </c>
      <c r="AT165" s="222" t="s">
        <v>74</v>
      </c>
      <c r="AU165" s="222" t="s">
        <v>80</v>
      </c>
      <c r="AY165" s="221" t="s">
        <v>147</v>
      </c>
      <c r="BK165" s="223">
        <f>SUM(BK166:BK209)</f>
        <v>0</v>
      </c>
    </row>
    <row r="166" s="2" customFormat="1" ht="24.15" customHeight="1">
      <c r="A166" s="37"/>
      <c r="B166" s="38"/>
      <c r="C166" s="226" t="s">
        <v>172</v>
      </c>
      <c r="D166" s="226" t="s">
        <v>150</v>
      </c>
      <c r="E166" s="227" t="s">
        <v>173</v>
      </c>
      <c r="F166" s="228" t="s">
        <v>174</v>
      </c>
      <c r="G166" s="229" t="s">
        <v>153</v>
      </c>
      <c r="H166" s="230">
        <v>69.650000000000006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40</v>
      </c>
      <c r="O166" s="90"/>
      <c r="P166" s="236">
        <f>O166*H166</f>
        <v>0</v>
      </c>
      <c r="Q166" s="236">
        <v>0.00025999999999999998</v>
      </c>
      <c r="R166" s="236">
        <f>Q166*H166</f>
        <v>0.018109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154</v>
      </c>
      <c r="AT166" s="238" t="s">
        <v>150</v>
      </c>
      <c r="AU166" s="238" t="s">
        <v>82</v>
      </c>
      <c r="AY166" s="16" t="s">
        <v>147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154</v>
      </c>
      <c r="BM166" s="238" t="s">
        <v>175</v>
      </c>
    </row>
    <row r="167" s="2" customFormat="1" ht="24.15" customHeight="1">
      <c r="A167" s="37"/>
      <c r="B167" s="38"/>
      <c r="C167" s="226" t="s">
        <v>170</v>
      </c>
      <c r="D167" s="226" t="s">
        <v>150</v>
      </c>
      <c r="E167" s="227" t="s">
        <v>173</v>
      </c>
      <c r="F167" s="228" t="s">
        <v>174</v>
      </c>
      <c r="G167" s="229" t="s">
        <v>153</v>
      </c>
      <c r="H167" s="230">
        <v>47.420000000000002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40</v>
      </c>
      <c r="O167" s="90"/>
      <c r="P167" s="236">
        <f>O167*H167</f>
        <v>0</v>
      </c>
      <c r="Q167" s="236">
        <v>0.00025999999999999998</v>
      </c>
      <c r="R167" s="236">
        <f>Q167*H167</f>
        <v>0.0123292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154</v>
      </c>
      <c r="AT167" s="238" t="s">
        <v>150</v>
      </c>
      <c r="AU167" s="238" t="s">
        <v>82</v>
      </c>
      <c r="AY167" s="16" t="s">
        <v>147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154</v>
      </c>
      <c r="BM167" s="238" t="s">
        <v>176</v>
      </c>
    </row>
    <row r="168" s="13" customFormat="1">
      <c r="A168" s="13"/>
      <c r="B168" s="244"/>
      <c r="C168" s="245"/>
      <c r="D168" s="240" t="s">
        <v>161</v>
      </c>
      <c r="E168" s="246" t="s">
        <v>1</v>
      </c>
      <c r="F168" s="247" t="s">
        <v>177</v>
      </c>
      <c r="G168" s="245"/>
      <c r="H168" s="248">
        <v>17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161</v>
      </c>
      <c r="AU168" s="254" t="s">
        <v>82</v>
      </c>
      <c r="AV168" s="13" t="s">
        <v>82</v>
      </c>
      <c r="AW168" s="13" t="s">
        <v>32</v>
      </c>
      <c r="AX168" s="13" t="s">
        <v>75</v>
      </c>
      <c r="AY168" s="254" t="s">
        <v>147</v>
      </c>
    </row>
    <row r="169" s="13" customFormat="1">
      <c r="A169" s="13"/>
      <c r="B169" s="244"/>
      <c r="C169" s="245"/>
      <c r="D169" s="240" t="s">
        <v>161</v>
      </c>
      <c r="E169" s="246" t="s">
        <v>1</v>
      </c>
      <c r="F169" s="247" t="s">
        <v>178</v>
      </c>
      <c r="G169" s="245"/>
      <c r="H169" s="248">
        <v>10.01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161</v>
      </c>
      <c r="AU169" s="254" t="s">
        <v>82</v>
      </c>
      <c r="AV169" s="13" t="s">
        <v>82</v>
      </c>
      <c r="AW169" s="13" t="s">
        <v>32</v>
      </c>
      <c r="AX169" s="13" t="s">
        <v>75</v>
      </c>
      <c r="AY169" s="254" t="s">
        <v>147</v>
      </c>
    </row>
    <row r="170" s="13" customFormat="1">
      <c r="A170" s="13"/>
      <c r="B170" s="244"/>
      <c r="C170" s="245"/>
      <c r="D170" s="240" t="s">
        <v>161</v>
      </c>
      <c r="E170" s="246" t="s">
        <v>1</v>
      </c>
      <c r="F170" s="247" t="s">
        <v>179</v>
      </c>
      <c r="G170" s="245"/>
      <c r="H170" s="248">
        <v>12.539999999999999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161</v>
      </c>
      <c r="AU170" s="254" t="s">
        <v>82</v>
      </c>
      <c r="AV170" s="13" t="s">
        <v>82</v>
      </c>
      <c r="AW170" s="13" t="s">
        <v>32</v>
      </c>
      <c r="AX170" s="13" t="s">
        <v>75</v>
      </c>
      <c r="AY170" s="254" t="s">
        <v>147</v>
      </c>
    </row>
    <row r="171" s="13" customFormat="1">
      <c r="A171" s="13"/>
      <c r="B171" s="244"/>
      <c r="C171" s="245"/>
      <c r="D171" s="240" t="s">
        <v>161</v>
      </c>
      <c r="E171" s="246" t="s">
        <v>1</v>
      </c>
      <c r="F171" s="247" t="s">
        <v>180</v>
      </c>
      <c r="G171" s="245"/>
      <c r="H171" s="248">
        <v>6.6200000000000001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161</v>
      </c>
      <c r="AU171" s="254" t="s">
        <v>82</v>
      </c>
      <c r="AV171" s="13" t="s">
        <v>82</v>
      </c>
      <c r="AW171" s="13" t="s">
        <v>32</v>
      </c>
      <c r="AX171" s="13" t="s">
        <v>75</v>
      </c>
      <c r="AY171" s="254" t="s">
        <v>147</v>
      </c>
    </row>
    <row r="172" s="13" customFormat="1">
      <c r="A172" s="13"/>
      <c r="B172" s="244"/>
      <c r="C172" s="245"/>
      <c r="D172" s="240" t="s">
        <v>161</v>
      </c>
      <c r="E172" s="246" t="s">
        <v>1</v>
      </c>
      <c r="F172" s="247" t="s">
        <v>181</v>
      </c>
      <c r="G172" s="245"/>
      <c r="H172" s="248">
        <v>1.25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161</v>
      </c>
      <c r="AU172" s="254" t="s">
        <v>82</v>
      </c>
      <c r="AV172" s="13" t="s">
        <v>82</v>
      </c>
      <c r="AW172" s="13" t="s">
        <v>32</v>
      </c>
      <c r="AX172" s="13" t="s">
        <v>75</v>
      </c>
      <c r="AY172" s="254" t="s">
        <v>147</v>
      </c>
    </row>
    <row r="173" s="14" customFormat="1">
      <c r="A173" s="14"/>
      <c r="B173" s="255"/>
      <c r="C173" s="256"/>
      <c r="D173" s="240" t="s">
        <v>161</v>
      </c>
      <c r="E173" s="257" t="s">
        <v>1</v>
      </c>
      <c r="F173" s="258" t="s">
        <v>182</v>
      </c>
      <c r="G173" s="256"/>
      <c r="H173" s="259">
        <v>47.420000000000002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161</v>
      </c>
      <c r="AU173" s="265" t="s">
        <v>82</v>
      </c>
      <c r="AV173" s="14" t="s">
        <v>154</v>
      </c>
      <c r="AW173" s="14" t="s">
        <v>32</v>
      </c>
      <c r="AX173" s="14" t="s">
        <v>80</v>
      </c>
      <c r="AY173" s="265" t="s">
        <v>147</v>
      </c>
    </row>
    <row r="174" s="2" customFormat="1" ht="24.15" customHeight="1">
      <c r="A174" s="37"/>
      <c r="B174" s="38"/>
      <c r="C174" s="226" t="s">
        <v>183</v>
      </c>
      <c r="D174" s="226" t="s">
        <v>150</v>
      </c>
      <c r="E174" s="227" t="s">
        <v>184</v>
      </c>
      <c r="F174" s="228" t="s">
        <v>185</v>
      </c>
      <c r="G174" s="229" t="s">
        <v>153</v>
      </c>
      <c r="H174" s="230">
        <v>69.650000000000006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40</v>
      </c>
      <c r="O174" s="90"/>
      <c r="P174" s="236">
        <f>O174*H174</f>
        <v>0</v>
      </c>
      <c r="Q174" s="236">
        <v>0.0043800000000000002</v>
      </c>
      <c r="R174" s="236">
        <f>Q174*H174</f>
        <v>0.30506700000000003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154</v>
      </c>
      <c r="AT174" s="238" t="s">
        <v>150</v>
      </c>
      <c r="AU174" s="238" t="s">
        <v>82</v>
      </c>
      <c r="AY174" s="16" t="s">
        <v>147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154</v>
      </c>
      <c r="BM174" s="238" t="s">
        <v>186</v>
      </c>
    </row>
    <row r="175" s="2" customFormat="1" ht="24.15" customHeight="1">
      <c r="A175" s="37"/>
      <c r="B175" s="38"/>
      <c r="C175" s="226" t="s">
        <v>187</v>
      </c>
      <c r="D175" s="226" t="s">
        <v>150</v>
      </c>
      <c r="E175" s="227" t="s">
        <v>184</v>
      </c>
      <c r="F175" s="228" t="s">
        <v>185</v>
      </c>
      <c r="G175" s="229" t="s">
        <v>153</v>
      </c>
      <c r="H175" s="230">
        <v>47.420000000000002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40</v>
      </c>
      <c r="O175" s="90"/>
      <c r="P175" s="236">
        <f>O175*H175</f>
        <v>0</v>
      </c>
      <c r="Q175" s="236">
        <v>0.0043800000000000002</v>
      </c>
      <c r="R175" s="236">
        <f>Q175*H175</f>
        <v>0.20769960000000001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154</v>
      </c>
      <c r="AT175" s="238" t="s">
        <v>150</v>
      </c>
      <c r="AU175" s="238" t="s">
        <v>82</v>
      </c>
      <c r="AY175" s="16" t="s">
        <v>147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154</v>
      </c>
      <c r="BM175" s="238" t="s">
        <v>188</v>
      </c>
    </row>
    <row r="176" s="2" customFormat="1" ht="24.15" customHeight="1">
      <c r="A176" s="37"/>
      <c r="B176" s="38"/>
      <c r="C176" s="226" t="s">
        <v>189</v>
      </c>
      <c r="D176" s="226" t="s">
        <v>150</v>
      </c>
      <c r="E176" s="227" t="s">
        <v>190</v>
      </c>
      <c r="F176" s="228" t="s">
        <v>191</v>
      </c>
      <c r="G176" s="229" t="s">
        <v>153</v>
      </c>
      <c r="H176" s="230">
        <v>47.420000000000002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40</v>
      </c>
      <c r="O176" s="90"/>
      <c r="P176" s="236">
        <f>O176*H176</f>
        <v>0</v>
      </c>
      <c r="Q176" s="236">
        <v>0.0030000000000000001</v>
      </c>
      <c r="R176" s="236">
        <f>Q176*H176</f>
        <v>0.14226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154</v>
      </c>
      <c r="AT176" s="238" t="s">
        <v>150</v>
      </c>
      <c r="AU176" s="238" t="s">
        <v>82</v>
      </c>
      <c r="AY176" s="16" t="s">
        <v>147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154</v>
      </c>
      <c r="BM176" s="238" t="s">
        <v>192</v>
      </c>
    </row>
    <row r="177" s="2" customFormat="1" ht="24.15" customHeight="1">
      <c r="A177" s="37"/>
      <c r="B177" s="38"/>
      <c r="C177" s="226" t="s">
        <v>193</v>
      </c>
      <c r="D177" s="226" t="s">
        <v>150</v>
      </c>
      <c r="E177" s="227" t="s">
        <v>194</v>
      </c>
      <c r="F177" s="228" t="s">
        <v>195</v>
      </c>
      <c r="G177" s="229" t="s">
        <v>153</v>
      </c>
      <c r="H177" s="230">
        <v>69.650000000000006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40</v>
      </c>
      <c r="O177" s="90"/>
      <c r="P177" s="236">
        <f>O177*H177</f>
        <v>0</v>
      </c>
      <c r="Q177" s="236">
        <v>0.0030000000000000001</v>
      </c>
      <c r="R177" s="236">
        <f>Q177*H177</f>
        <v>0.20895000000000003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154</v>
      </c>
      <c r="AT177" s="238" t="s">
        <v>150</v>
      </c>
      <c r="AU177" s="238" t="s">
        <v>82</v>
      </c>
      <c r="AY177" s="16" t="s">
        <v>147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154</v>
      </c>
      <c r="BM177" s="238" t="s">
        <v>196</v>
      </c>
    </row>
    <row r="178" s="2" customFormat="1" ht="24.15" customHeight="1">
      <c r="A178" s="37"/>
      <c r="B178" s="38"/>
      <c r="C178" s="226" t="s">
        <v>197</v>
      </c>
      <c r="D178" s="226" t="s">
        <v>150</v>
      </c>
      <c r="E178" s="227" t="s">
        <v>198</v>
      </c>
      <c r="F178" s="228" t="s">
        <v>199</v>
      </c>
      <c r="G178" s="229" t="s">
        <v>153</v>
      </c>
      <c r="H178" s="230">
        <v>69.650000000000006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40</v>
      </c>
      <c r="O178" s="90"/>
      <c r="P178" s="236">
        <f>O178*H178</f>
        <v>0</v>
      </c>
      <c r="Q178" s="236">
        <v>0.028199999999999999</v>
      </c>
      <c r="R178" s="236">
        <f>Q178*H178</f>
        <v>1.9641300000000002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154</v>
      </c>
      <c r="AT178" s="238" t="s">
        <v>150</v>
      </c>
      <c r="AU178" s="238" t="s">
        <v>82</v>
      </c>
      <c r="AY178" s="16" t="s">
        <v>147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154</v>
      </c>
      <c r="BM178" s="238" t="s">
        <v>200</v>
      </c>
    </row>
    <row r="179" s="13" customFormat="1">
      <c r="A179" s="13"/>
      <c r="B179" s="244"/>
      <c r="C179" s="245"/>
      <c r="D179" s="240" t="s">
        <v>161</v>
      </c>
      <c r="E179" s="246" t="s">
        <v>1</v>
      </c>
      <c r="F179" s="247" t="s">
        <v>201</v>
      </c>
      <c r="G179" s="245"/>
      <c r="H179" s="248">
        <v>69.650000000000006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161</v>
      </c>
      <c r="AU179" s="254" t="s">
        <v>82</v>
      </c>
      <c r="AV179" s="13" t="s">
        <v>82</v>
      </c>
      <c r="AW179" s="13" t="s">
        <v>32</v>
      </c>
      <c r="AX179" s="13" t="s">
        <v>80</v>
      </c>
      <c r="AY179" s="254" t="s">
        <v>147</v>
      </c>
    </row>
    <row r="180" s="2" customFormat="1" ht="24.15" customHeight="1">
      <c r="A180" s="37"/>
      <c r="B180" s="38"/>
      <c r="C180" s="226" t="s">
        <v>202</v>
      </c>
      <c r="D180" s="226" t="s">
        <v>150</v>
      </c>
      <c r="E180" s="227" t="s">
        <v>203</v>
      </c>
      <c r="F180" s="228" t="s">
        <v>204</v>
      </c>
      <c r="G180" s="229" t="s">
        <v>153</v>
      </c>
      <c r="H180" s="230">
        <v>257.20600000000002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40</v>
      </c>
      <c r="O180" s="90"/>
      <c r="P180" s="236">
        <f>O180*H180</f>
        <v>0</v>
      </c>
      <c r="Q180" s="236">
        <v>0.00025999999999999998</v>
      </c>
      <c r="R180" s="236">
        <f>Q180*H180</f>
        <v>0.066873559999999999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154</v>
      </c>
      <c r="AT180" s="238" t="s">
        <v>150</v>
      </c>
      <c r="AU180" s="238" t="s">
        <v>82</v>
      </c>
      <c r="AY180" s="16" t="s">
        <v>147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154</v>
      </c>
      <c r="BM180" s="238" t="s">
        <v>205</v>
      </c>
    </row>
    <row r="181" s="2" customFormat="1" ht="24.15" customHeight="1">
      <c r="A181" s="37"/>
      <c r="B181" s="38"/>
      <c r="C181" s="226" t="s">
        <v>206</v>
      </c>
      <c r="D181" s="226" t="s">
        <v>150</v>
      </c>
      <c r="E181" s="227" t="s">
        <v>203</v>
      </c>
      <c r="F181" s="228" t="s">
        <v>204</v>
      </c>
      <c r="G181" s="229" t="s">
        <v>153</v>
      </c>
      <c r="H181" s="230">
        <v>214.10499999999999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40</v>
      </c>
      <c r="O181" s="90"/>
      <c r="P181" s="236">
        <f>O181*H181</f>
        <v>0</v>
      </c>
      <c r="Q181" s="236">
        <v>0.00025999999999999998</v>
      </c>
      <c r="R181" s="236">
        <f>Q181*H181</f>
        <v>0.055667299999999989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154</v>
      </c>
      <c r="AT181" s="238" t="s">
        <v>150</v>
      </c>
      <c r="AU181" s="238" t="s">
        <v>82</v>
      </c>
      <c r="AY181" s="16" t="s">
        <v>147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154</v>
      </c>
      <c r="BM181" s="238" t="s">
        <v>207</v>
      </c>
    </row>
    <row r="182" s="13" customFormat="1">
      <c r="A182" s="13"/>
      <c r="B182" s="244"/>
      <c r="C182" s="245"/>
      <c r="D182" s="240" t="s">
        <v>161</v>
      </c>
      <c r="E182" s="246" t="s">
        <v>1</v>
      </c>
      <c r="F182" s="247" t="s">
        <v>208</v>
      </c>
      <c r="G182" s="245"/>
      <c r="H182" s="248">
        <v>78.609999999999999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161</v>
      </c>
      <c r="AU182" s="254" t="s">
        <v>82</v>
      </c>
      <c r="AV182" s="13" t="s">
        <v>82</v>
      </c>
      <c r="AW182" s="13" t="s">
        <v>32</v>
      </c>
      <c r="AX182" s="13" t="s">
        <v>75</v>
      </c>
      <c r="AY182" s="254" t="s">
        <v>147</v>
      </c>
    </row>
    <row r="183" s="13" customFormat="1">
      <c r="A183" s="13"/>
      <c r="B183" s="244"/>
      <c r="C183" s="245"/>
      <c r="D183" s="240" t="s">
        <v>161</v>
      </c>
      <c r="E183" s="246" t="s">
        <v>1</v>
      </c>
      <c r="F183" s="247" t="s">
        <v>209</v>
      </c>
      <c r="G183" s="245"/>
      <c r="H183" s="248">
        <v>64.540000000000006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161</v>
      </c>
      <c r="AU183" s="254" t="s">
        <v>82</v>
      </c>
      <c r="AV183" s="13" t="s">
        <v>82</v>
      </c>
      <c r="AW183" s="13" t="s">
        <v>32</v>
      </c>
      <c r="AX183" s="13" t="s">
        <v>75</v>
      </c>
      <c r="AY183" s="254" t="s">
        <v>147</v>
      </c>
    </row>
    <row r="184" s="13" customFormat="1">
      <c r="A184" s="13"/>
      <c r="B184" s="244"/>
      <c r="C184" s="245"/>
      <c r="D184" s="240" t="s">
        <v>161</v>
      </c>
      <c r="E184" s="246" t="s">
        <v>1</v>
      </c>
      <c r="F184" s="247" t="s">
        <v>210</v>
      </c>
      <c r="G184" s="245"/>
      <c r="H184" s="248">
        <v>61.530000000000001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161</v>
      </c>
      <c r="AU184" s="254" t="s">
        <v>82</v>
      </c>
      <c r="AV184" s="13" t="s">
        <v>82</v>
      </c>
      <c r="AW184" s="13" t="s">
        <v>32</v>
      </c>
      <c r="AX184" s="13" t="s">
        <v>75</v>
      </c>
      <c r="AY184" s="254" t="s">
        <v>147</v>
      </c>
    </row>
    <row r="185" s="13" customFormat="1">
      <c r="A185" s="13"/>
      <c r="B185" s="244"/>
      <c r="C185" s="245"/>
      <c r="D185" s="240" t="s">
        <v>161</v>
      </c>
      <c r="E185" s="246" t="s">
        <v>1</v>
      </c>
      <c r="F185" s="247" t="s">
        <v>211</v>
      </c>
      <c r="G185" s="245"/>
      <c r="H185" s="248">
        <v>7.1749999999999998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161</v>
      </c>
      <c r="AU185" s="254" t="s">
        <v>82</v>
      </c>
      <c r="AV185" s="13" t="s">
        <v>82</v>
      </c>
      <c r="AW185" s="13" t="s">
        <v>32</v>
      </c>
      <c r="AX185" s="13" t="s">
        <v>75</v>
      </c>
      <c r="AY185" s="254" t="s">
        <v>147</v>
      </c>
    </row>
    <row r="186" s="13" customFormat="1">
      <c r="A186" s="13"/>
      <c r="B186" s="244"/>
      <c r="C186" s="245"/>
      <c r="D186" s="240" t="s">
        <v>161</v>
      </c>
      <c r="E186" s="246" t="s">
        <v>1</v>
      </c>
      <c r="F186" s="247" t="s">
        <v>212</v>
      </c>
      <c r="G186" s="245"/>
      <c r="H186" s="248">
        <v>2.25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161</v>
      </c>
      <c r="AU186" s="254" t="s">
        <v>82</v>
      </c>
      <c r="AV186" s="13" t="s">
        <v>82</v>
      </c>
      <c r="AW186" s="13" t="s">
        <v>32</v>
      </c>
      <c r="AX186" s="13" t="s">
        <v>75</v>
      </c>
      <c r="AY186" s="254" t="s">
        <v>147</v>
      </c>
    </row>
    <row r="187" s="14" customFormat="1">
      <c r="A187" s="14"/>
      <c r="B187" s="255"/>
      <c r="C187" s="256"/>
      <c r="D187" s="240" t="s">
        <v>161</v>
      </c>
      <c r="E187" s="257" t="s">
        <v>1</v>
      </c>
      <c r="F187" s="258" t="s">
        <v>182</v>
      </c>
      <c r="G187" s="256"/>
      <c r="H187" s="259">
        <v>214.10499999999999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161</v>
      </c>
      <c r="AU187" s="265" t="s">
        <v>82</v>
      </c>
      <c r="AV187" s="14" t="s">
        <v>154</v>
      </c>
      <c r="AW187" s="14" t="s">
        <v>32</v>
      </c>
      <c r="AX187" s="14" t="s">
        <v>80</v>
      </c>
      <c r="AY187" s="265" t="s">
        <v>147</v>
      </c>
    </row>
    <row r="188" s="2" customFormat="1" ht="24.15" customHeight="1">
      <c r="A188" s="37"/>
      <c r="B188" s="38"/>
      <c r="C188" s="226" t="s">
        <v>213</v>
      </c>
      <c r="D188" s="226" t="s">
        <v>150</v>
      </c>
      <c r="E188" s="227" t="s">
        <v>214</v>
      </c>
      <c r="F188" s="228" t="s">
        <v>215</v>
      </c>
      <c r="G188" s="229" t="s">
        <v>153</v>
      </c>
      <c r="H188" s="230">
        <v>257.20600000000002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40</v>
      </c>
      <c r="O188" s="90"/>
      <c r="P188" s="236">
        <f>O188*H188</f>
        <v>0</v>
      </c>
      <c r="Q188" s="236">
        <v>0.0043800000000000002</v>
      </c>
      <c r="R188" s="236">
        <f>Q188*H188</f>
        <v>1.1265622800000001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154</v>
      </c>
      <c r="AT188" s="238" t="s">
        <v>150</v>
      </c>
      <c r="AU188" s="238" t="s">
        <v>82</v>
      </c>
      <c r="AY188" s="16" t="s">
        <v>147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154</v>
      </c>
      <c r="BM188" s="238" t="s">
        <v>216</v>
      </c>
    </row>
    <row r="189" s="2" customFormat="1" ht="24.15" customHeight="1">
      <c r="A189" s="37"/>
      <c r="B189" s="38"/>
      <c r="C189" s="226" t="s">
        <v>8</v>
      </c>
      <c r="D189" s="226" t="s">
        <v>150</v>
      </c>
      <c r="E189" s="227" t="s">
        <v>214</v>
      </c>
      <c r="F189" s="228" t="s">
        <v>215</v>
      </c>
      <c r="G189" s="229" t="s">
        <v>153</v>
      </c>
      <c r="H189" s="230">
        <v>214.10499999999999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40</v>
      </c>
      <c r="O189" s="90"/>
      <c r="P189" s="236">
        <f>O189*H189</f>
        <v>0</v>
      </c>
      <c r="Q189" s="236">
        <v>0.0043800000000000002</v>
      </c>
      <c r="R189" s="236">
        <f>Q189*H189</f>
        <v>0.9377799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154</v>
      </c>
      <c r="AT189" s="238" t="s">
        <v>150</v>
      </c>
      <c r="AU189" s="238" t="s">
        <v>82</v>
      </c>
      <c r="AY189" s="16" t="s">
        <v>147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154</v>
      </c>
      <c r="BM189" s="238" t="s">
        <v>217</v>
      </c>
    </row>
    <row r="190" s="2" customFormat="1" ht="24.15" customHeight="1">
      <c r="A190" s="37"/>
      <c r="B190" s="38"/>
      <c r="C190" s="226" t="s">
        <v>218</v>
      </c>
      <c r="D190" s="226" t="s">
        <v>150</v>
      </c>
      <c r="E190" s="227" t="s">
        <v>219</v>
      </c>
      <c r="F190" s="228" t="s">
        <v>220</v>
      </c>
      <c r="G190" s="229" t="s">
        <v>153</v>
      </c>
      <c r="H190" s="230">
        <v>257.20600000000002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40</v>
      </c>
      <c r="O190" s="90"/>
      <c r="P190" s="236">
        <f>O190*H190</f>
        <v>0</v>
      </c>
      <c r="Q190" s="236">
        <v>0.0030000000000000001</v>
      </c>
      <c r="R190" s="236">
        <f>Q190*H190</f>
        <v>0.77161800000000003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154</v>
      </c>
      <c r="AT190" s="238" t="s">
        <v>150</v>
      </c>
      <c r="AU190" s="238" t="s">
        <v>82</v>
      </c>
      <c r="AY190" s="16" t="s">
        <v>147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154</v>
      </c>
      <c r="BM190" s="238" t="s">
        <v>221</v>
      </c>
    </row>
    <row r="191" s="2" customFormat="1" ht="24.15" customHeight="1">
      <c r="A191" s="37"/>
      <c r="B191" s="38"/>
      <c r="C191" s="226" t="s">
        <v>222</v>
      </c>
      <c r="D191" s="226" t="s">
        <v>150</v>
      </c>
      <c r="E191" s="227" t="s">
        <v>219</v>
      </c>
      <c r="F191" s="228" t="s">
        <v>220</v>
      </c>
      <c r="G191" s="229" t="s">
        <v>153</v>
      </c>
      <c r="H191" s="230">
        <v>214.10499999999999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40</v>
      </c>
      <c r="O191" s="90"/>
      <c r="P191" s="236">
        <f>O191*H191</f>
        <v>0</v>
      </c>
      <c r="Q191" s="236">
        <v>0.0030000000000000001</v>
      </c>
      <c r="R191" s="236">
        <f>Q191*H191</f>
        <v>0.64231499999999997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154</v>
      </c>
      <c r="AT191" s="238" t="s">
        <v>150</v>
      </c>
      <c r="AU191" s="238" t="s">
        <v>82</v>
      </c>
      <c r="AY191" s="16" t="s">
        <v>147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154</v>
      </c>
      <c r="BM191" s="238" t="s">
        <v>223</v>
      </c>
    </row>
    <row r="192" s="2" customFormat="1" ht="24.15" customHeight="1">
      <c r="A192" s="37"/>
      <c r="B192" s="38"/>
      <c r="C192" s="226" t="s">
        <v>224</v>
      </c>
      <c r="D192" s="226" t="s">
        <v>150</v>
      </c>
      <c r="E192" s="227" t="s">
        <v>225</v>
      </c>
      <c r="F192" s="228" t="s">
        <v>226</v>
      </c>
      <c r="G192" s="229" t="s">
        <v>153</v>
      </c>
      <c r="H192" s="230">
        <v>257.20600000000002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40</v>
      </c>
      <c r="O192" s="90"/>
      <c r="P192" s="236">
        <f>O192*H192</f>
        <v>0</v>
      </c>
      <c r="Q192" s="236">
        <v>0.026200000000000001</v>
      </c>
      <c r="R192" s="236">
        <f>Q192*H192</f>
        <v>6.7387972000000005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154</v>
      </c>
      <c r="AT192" s="238" t="s">
        <v>150</v>
      </c>
      <c r="AU192" s="238" t="s">
        <v>82</v>
      </c>
      <c r="AY192" s="16" t="s">
        <v>147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154</v>
      </c>
      <c r="BM192" s="238" t="s">
        <v>227</v>
      </c>
    </row>
    <row r="193" s="13" customFormat="1">
      <c r="A193" s="13"/>
      <c r="B193" s="244"/>
      <c r="C193" s="245"/>
      <c r="D193" s="240" t="s">
        <v>161</v>
      </c>
      <c r="E193" s="246" t="s">
        <v>1</v>
      </c>
      <c r="F193" s="247" t="s">
        <v>228</v>
      </c>
      <c r="G193" s="245"/>
      <c r="H193" s="248">
        <v>257.20600000000002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161</v>
      </c>
      <c r="AU193" s="254" t="s">
        <v>82</v>
      </c>
      <c r="AV193" s="13" t="s">
        <v>82</v>
      </c>
      <c r="AW193" s="13" t="s">
        <v>32</v>
      </c>
      <c r="AX193" s="13" t="s">
        <v>80</v>
      </c>
      <c r="AY193" s="254" t="s">
        <v>147</v>
      </c>
    </row>
    <row r="194" s="2" customFormat="1" ht="24.15" customHeight="1">
      <c r="A194" s="37"/>
      <c r="B194" s="38"/>
      <c r="C194" s="226" t="s">
        <v>229</v>
      </c>
      <c r="D194" s="226" t="s">
        <v>150</v>
      </c>
      <c r="E194" s="227" t="s">
        <v>230</v>
      </c>
      <c r="F194" s="228" t="s">
        <v>231</v>
      </c>
      <c r="G194" s="229" t="s">
        <v>153</v>
      </c>
      <c r="H194" s="230">
        <v>7.5999999999999996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40</v>
      </c>
      <c r="O194" s="90"/>
      <c r="P194" s="236">
        <f>O194*H194</f>
        <v>0</v>
      </c>
      <c r="Q194" s="236">
        <v>0.038199999999999998</v>
      </c>
      <c r="R194" s="236">
        <f>Q194*H194</f>
        <v>0.29031999999999997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154</v>
      </c>
      <c r="AT194" s="238" t="s">
        <v>150</v>
      </c>
      <c r="AU194" s="238" t="s">
        <v>82</v>
      </c>
      <c r="AY194" s="16" t="s">
        <v>147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154</v>
      </c>
      <c r="BM194" s="238" t="s">
        <v>232</v>
      </c>
    </row>
    <row r="195" s="13" customFormat="1">
      <c r="A195" s="13"/>
      <c r="B195" s="244"/>
      <c r="C195" s="245"/>
      <c r="D195" s="240" t="s">
        <v>161</v>
      </c>
      <c r="E195" s="246" t="s">
        <v>1</v>
      </c>
      <c r="F195" s="247" t="s">
        <v>233</v>
      </c>
      <c r="G195" s="245"/>
      <c r="H195" s="248">
        <v>7.5999999999999996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161</v>
      </c>
      <c r="AU195" s="254" t="s">
        <v>82</v>
      </c>
      <c r="AV195" s="13" t="s">
        <v>82</v>
      </c>
      <c r="AW195" s="13" t="s">
        <v>32</v>
      </c>
      <c r="AX195" s="13" t="s">
        <v>80</v>
      </c>
      <c r="AY195" s="254" t="s">
        <v>147</v>
      </c>
    </row>
    <row r="196" s="2" customFormat="1" ht="24.15" customHeight="1">
      <c r="A196" s="37"/>
      <c r="B196" s="38"/>
      <c r="C196" s="226" t="s">
        <v>234</v>
      </c>
      <c r="D196" s="226" t="s">
        <v>150</v>
      </c>
      <c r="E196" s="227" t="s">
        <v>235</v>
      </c>
      <c r="F196" s="228" t="s">
        <v>236</v>
      </c>
      <c r="G196" s="229" t="s">
        <v>153</v>
      </c>
      <c r="H196" s="230">
        <v>214.10499999999999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40</v>
      </c>
      <c r="O196" s="90"/>
      <c r="P196" s="236">
        <f>O196*H196</f>
        <v>0</v>
      </c>
      <c r="Q196" s="236">
        <v>0.026200000000000001</v>
      </c>
      <c r="R196" s="236">
        <f>Q196*H196</f>
        <v>5.6095509999999997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154</v>
      </c>
      <c r="AT196" s="238" t="s">
        <v>150</v>
      </c>
      <c r="AU196" s="238" t="s">
        <v>82</v>
      </c>
      <c r="AY196" s="16" t="s">
        <v>147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154</v>
      </c>
      <c r="BM196" s="238" t="s">
        <v>237</v>
      </c>
    </row>
    <row r="197" s="2" customFormat="1" ht="24.15" customHeight="1">
      <c r="A197" s="37"/>
      <c r="B197" s="38"/>
      <c r="C197" s="226" t="s">
        <v>7</v>
      </c>
      <c r="D197" s="226" t="s">
        <v>150</v>
      </c>
      <c r="E197" s="227" t="s">
        <v>238</v>
      </c>
      <c r="F197" s="228" t="s">
        <v>239</v>
      </c>
      <c r="G197" s="229" t="s">
        <v>153</v>
      </c>
      <c r="H197" s="230">
        <v>32.590000000000003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40</v>
      </c>
      <c r="O197" s="90"/>
      <c r="P197" s="236">
        <f>O197*H197</f>
        <v>0</v>
      </c>
      <c r="Q197" s="236">
        <v>0.010200000000000001</v>
      </c>
      <c r="R197" s="236">
        <f>Q197*H197</f>
        <v>0.33241800000000005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154</v>
      </c>
      <c r="AT197" s="238" t="s">
        <v>150</v>
      </c>
      <c r="AU197" s="238" t="s">
        <v>82</v>
      </c>
      <c r="AY197" s="16" t="s">
        <v>147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154</v>
      </c>
      <c r="BM197" s="238" t="s">
        <v>240</v>
      </c>
    </row>
    <row r="198" s="2" customFormat="1">
      <c r="A198" s="37"/>
      <c r="B198" s="38"/>
      <c r="C198" s="39"/>
      <c r="D198" s="240" t="s">
        <v>156</v>
      </c>
      <c r="E198" s="39"/>
      <c r="F198" s="241" t="s">
        <v>241</v>
      </c>
      <c r="G198" s="39"/>
      <c r="H198" s="39"/>
      <c r="I198" s="193"/>
      <c r="J198" s="39"/>
      <c r="K198" s="39"/>
      <c r="L198" s="43"/>
      <c r="M198" s="242"/>
      <c r="N198" s="243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156</v>
      </c>
      <c r="AU198" s="16" t="s">
        <v>82</v>
      </c>
    </row>
    <row r="199" s="13" customFormat="1">
      <c r="A199" s="13"/>
      <c r="B199" s="244"/>
      <c r="C199" s="245"/>
      <c r="D199" s="240" t="s">
        <v>161</v>
      </c>
      <c r="E199" s="246" t="s">
        <v>1</v>
      </c>
      <c r="F199" s="247" t="s">
        <v>242</v>
      </c>
      <c r="G199" s="245"/>
      <c r="H199" s="248">
        <v>17.449999999999999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161</v>
      </c>
      <c r="AU199" s="254" t="s">
        <v>82</v>
      </c>
      <c r="AV199" s="13" t="s">
        <v>82</v>
      </c>
      <c r="AW199" s="13" t="s">
        <v>32</v>
      </c>
      <c r="AX199" s="13" t="s">
        <v>75</v>
      </c>
      <c r="AY199" s="254" t="s">
        <v>147</v>
      </c>
    </row>
    <row r="200" s="13" customFormat="1">
      <c r="A200" s="13"/>
      <c r="B200" s="244"/>
      <c r="C200" s="245"/>
      <c r="D200" s="240" t="s">
        <v>161</v>
      </c>
      <c r="E200" s="246" t="s">
        <v>1</v>
      </c>
      <c r="F200" s="247" t="s">
        <v>243</v>
      </c>
      <c r="G200" s="245"/>
      <c r="H200" s="248">
        <v>15.140000000000001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161</v>
      </c>
      <c r="AU200" s="254" t="s">
        <v>82</v>
      </c>
      <c r="AV200" s="13" t="s">
        <v>82</v>
      </c>
      <c r="AW200" s="13" t="s">
        <v>32</v>
      </c>
      <c r="AX200" s="13" t="s">
        <v>75</v>
      </c>
      <c r="AY200" s="254" t="s">
        <v>147</v>
      </c>
    </row>
    <row r="201" s="14" customFormat="1">
      <c r="A201" s="14"/>
      <c r="B201" s="255"/>
      <c r="C201" s="256"/>
      <c r="D201" s="240" t="s">
        <v>161</v>
      </c>
      <c r="E201" s="257" t="s">
        <v>1</v>
      </c>
      <c r="F201" s="258" t="s">
        <v>182</v>
      </c>
      <c r="G201" s="256"/>
      <c r="H201" s="259">
        <v>32.590000000000003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5" t="s">
        <v>161</v>
      </c>
      <c r="AU201" s="265" t="s">
        <v>82</v>
      </c>
      <c r="AV201" s="14" t="s">
        <v>154</v>
      </c>
      <c r="AW201" s="14" t="s">
        <v>32</v>
      </c>
      <c r="AX201" s="14" t="s">
        <v>80</v>
      </c>
      <c r="AY201" s="265" t="s">
        <v>147</v>
      </c>
    </row>
    <row r="202" s="2" customFormat="1" ht="24.15" customHeight="1">
      <c r="A202" s="37"/>
      <c r="B202" s="38"/>
      <c r="C202" s="226" t="s">
        <v>244</v>
      </c>
      <c r="D202" s="226" t="s">
        <v>150</v>
      </c>
      <c r="E202" s="227" t="s">
        <v>245</v>
      </c>
      <c r="F202" s="228" t="s">
        <v>246</v>
      </c>
      <c r="G202" s="229" t="s">
        <v>153</v>
      </c>
      <c r="H202" s="230">
        <v>92.632999999999996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40</v>
      </c>
      <c r="O202" s="90"/>
      <c r="P202" s="236">
        <f>O202*H202</f>
        <v>0</v>
      </c>
      <c r="Q202" s="236">
        <v>0.020400000000000001</v>
      </c>
      <c r="R202" s="236">
        <f>Q202*H202</f>
        <v>1.8897132000000001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154</v>
      </c>
      <c r="AT202" s="238" t="s">
        <v>150</v>
      </c>
      <c r="AU202" s="238" t="s">
        <v>82</v>
      </c>
      <c r="AY202" s="16" t="s">
        <v>147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154</v>
      </c>
      <c r="BM202" s="238" t="s">
        <v>247</v>
      </c>
    </row>
    <row r="203" s="13" customFormat="1">
      <c r="A203" s="13"/>
      <c r="B203" s="244"/>
      <c r="C203" s="245"/>
      <c r="D203" s="240" t="s">
        <v>161</v>
      </c>
      <c r="E203" s="246" t="s">
        <v>1</v>
      </c>
      <c r="F203" s="247" t="s">
        <v>248</v>
      </c>
      <c r="G203" s="245"/>
      <c r="H203" s="248">
        <v>92.632999999999996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161</v>
      </c>
      <c r="AU203" s="254" t="s">
        <v>82</v>
      </c>
      <c r="AV203" s="13" t="s">
        <v>82</v>
      </c>
      <c r="AW203" s="13" t="s">
        <v>32</v>
      </c>
      <c r="AX203" s="13" t="s">
        <v>80</v>
      </c>
      <c r="AY203" s="254" t="s">
        <v>147</v>
      </c>
    </row>
    <row r="204" s="2" customFormat="1" ht="14.4" customHeight="1">
      <c r="A204" s="37"/>
      <c r="B204" s="38"/>
      <c r="C204" s="226" t="s">
        <v>249</v>
      </c>
      <c r="D204" s="226" t="s">
        <v>150</v>
      </c>
      <c r="E204" s="227" t="s">
        <v>250</v>
      </c>
      <c r="F204" s="228" t="s">
        <v>251</v>
      </c>
      <c r="G204" s="229" t="s">
        <v>252</v>
      </c>
      <c r="H204" s="230">
        <v>4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40</v>
      </c>
      <c r="O204" s="90"/>
      <c r="P204" s="236">
        <f>O204*H204</f>
        <v>0</v>
      </c>
      <c r="Q204" s="236">
        <v>0.04684</v>
      </c>
      <c r="R204" s="236">
        <f>Q204*H204</f>
        <v>0.18736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154</v>
      </c>
      <c r="AT204" s="238" t="s">
        <v>150</v>
      </c>
      <c r="AU204" s="238" t="s">
        <v>82</v>
      </c>
      <c r="AY204" s="16" t="s">
        <v>147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154</v>
      </c>
      <c r="BM204" s="238" t="s">
        <v>253</v>
      </c>
    </row>
    <row r="205" s="2" customFormat="1" ht="24.15" customHeight="1">
      <c r="A205" s="37"/>
      <c r="B205" s="38"/>
      <c r="C205" s="266" t="s">
        <v>254</v>
      </c>
      <c r="D205" s="266" t="s">
        <v>255</v>
      </c>
      <c r="E205" s="267" t="s">
        <v>256</v>
      </c>
      <c r="F205" s="268" t="s">
        <v>257</v>
      </c>
      <c r="G205" s="269" t="s">
        <v>252</v>
      </c>
      <c r="H205" s="270">
        <v>1</v>
      </c>
      <c r="I205" s="271"/>
      <c r="J205" s="272">
        <f>ROUND(I205*H205,2)</f>
        <v>0</v>
      </c>
      <c r="K205" s="273"/>
      <c r="L205" s="274"/>
      <c r="M205" s="275" t="s">
        <v>1</v>
      </c>
      <c r="N205" s="276" t="s">
        <v>40</v>
      </c>
      <c r="O205" s="90"/>
      <c r="P205" s="236">
        <f>O205*H205</f>
        <v>0</v>
      </c>
      <c r="Q205" s="236">
        <v>0.01201</v>
      </c>
      <c r="R205" s="236">
        <f>Q205*H205</f>
        <v>0.01201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187</v>
      </c>
      <c r="AT205" s="238" t="s">
        <v>255</v>
      </c>
      <c r="AU205" s="238" t="s">
        <v>82</v>
      </c>
      <c r="AY205" s="16" t="s">
        <v>147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154</v>
      </c>
      <c r="BM205" s="238" t="s">
        <v>258</v>
      </c>
    </row>
    <row r="206" s="2" customFormat="1" ht="24.15" customHeight="1">
      <c r="A206" s="37"/>
      <c r="B206" s="38"/>
      <c r="C206" s="266" t="s">
        <v>259</v>
      </c>
      <c r="D206" s="266" t="s">
        <v>255</v>
      </c>
      <c r="E206" s="267" t="s">
        <v>260</v>
      </c>
      <c r="F206" s="268" t="s">
        <v>261</v>
      </c>
      <c r="G206" s="269" t="s">
        <v>252</v>
      </c>
      <c r="H206" s="270">
        <v>1</v>
      </c>
      <c r="I206" s="271"/>
      <c r="J206" s="272">
        <f>ROUND(I206*H206,2)</f>
        <v>0</v>
      </c>
      <c r="K206" s="273"/>
      <c r="L206" s="274"/>
      <c r="M206" s="275" t="s">
        <v>1</v>
      </c>
      <c r="N206" s="276" t="s">
        <v>40</v>
      </c>
      <c r="O206" s="90"/>
      <c r="P206" s="236">
        <f>O206*H206</f>
        <v>0</v>
      </c>
      <c r="Q206" s="236">
        <v>0.012489999999999999</v>
      </c>
      <c r="R206" s="236">
        <f>Q206*H206</f>
        <v>0.012489999999999999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187</v>
      </c>
      <c r="AT206" s="238" t="s">
        <v>255</v>
      </c>
      <c r="AU206" s="238" t="s">
        <v>82</v>
      </c>
      <c r="AY206" s="16" t="s">
        <v>147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80</v>
      </c>
      <c r="BK206" s="239">
        <f>ROUND(I206*H206,2)</f>
        <v>0</v>
      </c>
      <c r="BL206" s="16" t="s">
        <v>154</v>
      </c>
      <c r="BM206" s="238" t="s">
        <v>262</v>
      </c>
    </row>
    <row r="207" s="2" customFormat="1" ht="24.15" customHeight="1">
      <c r="A207" s="37"/>
      <c r="B207" s="38"/>
      <c r="C207" s="266" t="s">
        <v>263</v>
      </c>
      <c r="D207" s="266" t="s">
        <v>255</v>
      </c>
      <c r="E207" s="267" t="s">
        <v>264</v>
      </c>
      <c r="F207" s="268" t="s">
        <v>265</v>
      </c>
      <c r="G207" s="269" t="s">
        <v>252</v>
      </c>
      <c r="H207" s="270">
        <v>2</v>
      </c>
      <c r="I207" s="271"/>
      <c r="J207" s="272">
        <f>ROUND(I207*H207,2)</f>
        <v>0</v>
      </c>
      <c r="K207" s="273"/>
      <c r="L207" s="274"/>
      <c r="M207" s="275" t="s">
        <v>1</v>
      </c>
      <c r="N207" s="276" t="s">
        <v>40</v>
      </c>
      <c r="O207" s="90"/>
      <c r="P207" s="236">
        <f>O207*H207</f>
        <v>0</v>
      </c>
      <c r="Q207" s="236">
        <v>0.020650000000000002</v>
      </c>
      <c r="R207" s="236">
        <f>Q207*H207</f>
        <v>0.041300000000000003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187</v>
      </c>
      <c r="AT207" s="238" t="s">
        <v>255</v>
      </c>
      <c r="AU207" s="238" t="s">
        <v>82</v>
      </c>
      <c r="AY207" s="16" t="s">
        <v>147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154</v>
      </c>
      <c r="BM207" s="238" t="s">
        <v>266</v>
      </c>
    </row>
    <row r="208" s="2" customFormat="1" ht="14.4" customHeight="1">
      <c r="A208" s="37"/>
      <c r="B208" s="38"/>
      <c r="C208" s="226" t="s">
        <v>267</v>
      </c>
      <c r="D208" s="226" t="s">
        <v>150</v>
      </c>
      <c r="E208" s="227" t="s">
        <v>250</v>
      </c>
      <c r="F208" s="228" t="s">
        <v>251</v>
      </c>
      <c r="G208" s="229" t="s">
        <v>252</v>
      </c>
      <c r="H208" s="230">
        <v>4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40</v>
      </c>
      <c r="O208" s="90"/>
      <c r="P208" s="236">
        <f>O208*H208</f>
        <v>0</v>
      </c>
      <c r="Q208" s="236">
        <v>0.04684</v>
      </c>
      <c r="R208" s="236">
        <f>Q208*H208</f>
        <v>0.18736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154</v>
      </c>
      <c r="AT208" s="238" t="s">
        <v>150</v>
      </c>
      <c r="AU208" s="238" t="s">
        <v>82</v>
      </c>
      <c r="AY208" s="16" t="s">
        <v>147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154</v>
      </c>
      <c r="BM208" s="238" t="s">
        <v>268</v>
      </c>
    </row>
    <row r="209" s="2" customFormat="1" ht="24.15" customHeight="1">
      <c r="A209" s="37"/>
      <c r="B209" s="38"/>
      <c r="C209" s="266" t="s">
        <v>269</v>
      </c>
      <c r="D209" s="266" t="s">
        <v>255</v>
      </c>
      <c r="E209" s="267" t="s">
        <v>270</v>
      </c>
      <c r="F209" s="268" t="s">
        <v>271</v>
      </c>
      <c r="G209" s="269" t="s">
        <v>252</v>
      </c>
      <c r="H209" s="270">
        <v>4</v>
      </c>
      <c r="I209" s="271"/>
      <c r="J209" s="272">
        <f>ROUND(I209*H209,2)</f>
        <v>0</v>
      </c>
      <c r="K209" s="273"/>
      <c r="L209" s="274"/>
      <c r="M209" s="275" t="s">
        <v>1</v>
      </c>
      <c r="N209" s="276" t="s">
        <v>40</v>
      </c>
      <c r="O209" s="90"/>
      <c r="P209" s="236">
        <f>O209*H209</f>
        <v>0</v>
      </c>
      <c r="Q209" s="236">
        <v>0.014890000000000001</v>
      </c>
      <c r="R209" s="236">
        <f>Q209*H209</f>
        <v>0.059560000000000002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187</v>
      </c>
      <c r="AT209" s="238" t="s">
        <v>255</v>
      </c>
      <c r="AU209" s="238" t="s">
        <v>82</v>
      </c>
      <c r="AY209" s="16" t="s">
        <v>147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154</v>
      </c>
      <c r="BM209" s="238" t="s">
        <v>272</v>
      </c>
    </row>
    <row r="210" s="12" customFormat="1" ht="22.8" customHeight="1">
      <c r="A210" s="12"/>
      <c r="B210" s="210"/>
      <c r="C210" s="211"/>
      <c r="D210" s="212" t="s">
        <v>74</v>
      </c>
      <c r="E210" s="224" t="s">
        <v>189</v>
      </c>
      <c r="F210" s="224" t="s">
        <v>273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SUM(P211:P235)</f>
        <v>0</v>
      </c>
      <c r="Q210" s="218"/>
      <c r="R210" s="219">
        <f>SUM(R211:R235)</f>
        <v>0.026953499999999995</v>
      </c>
      <c r="S210" s="218"/>
      <c r="T210" s="220">
        <f>SUM(T211:T235)</f>
        <v>2.3220719999999999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80</v>
      </c>
      <c r="AT210" s="222" t="s">
        <v>74</v>
      </c>
      <c r="AU210" s="222" t="s">
        <v>80</v>
      </c>
      <c r="AY210" s="221" t="s">
        <v>147</v>
      </c>
      <c r="BK210" s="223">
        <f>SUM(BK211:BK235)</f>
        <v>0</v>
      </c>
    </row>
    <row r="211" s="2" customFormat="1" ht="24.15" customHeight="1">
      <c r="A211" s="37"/>
      <c r="B211" s="38"/>
      <c r="C211" s="226" t="s">
        <v>274</v>
      </c>
      <c r="D211" s="226" t="s">
        <v>150</v>
      </c>
      <c r="E211" s="227" t="s">
        <v>275</v>
      </c>
      <c r="F211" s="228" t="s">
        <v>276</v>
      </c>
      <c r="G211" s="229" t="s">
        <v>153</v>
      </c>
      <c r="H211" s="230">
        <v>94.599999999999994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40</v>
      </c>
      <c r="O211" s="90"/>
      <c r="P211" s="236">
        <f>O211*H211</f>
        <v>0</v>
      </c>
      <c r="Q211" s="236">
        <v>0.00012999999999999999</v>
      </c>
      <c r="R211" s="236">
        <f>Q211*H211</f>
        <v>0.012297999999999998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154</v>
      </c>
      <c r="AT211" s="238" t="s">
        <v>150</v>
      </c>
      <c r="AU211" s="238" t="s">
        <v>82</v>
      </c>
      <c r="AY211" s="16" t="s">
        <v>147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154</v>
      </c>
      <c r="BM211" s="238" t="s">
        <v>277</v>
      </c>
    </row>
    <row r="212" s="13" customFormat="1">
      <c r="A212" s="13"/>
      <c r="B212" s="244"/>
      <c r="C212" s="245"/>
      <c r="D212" s="240" t="s">
        <v>161</v>
      </c>
      <c r="E212" s="246" t="s">
        <v>1</v>
      </c>
      <c r="F212" s="247" t="s">
        <v>278</v>
      </c>
      <c r="G212" s="245"/>
      <c r="H212" s="248">
        <v>94.599999999999994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161</v>
      </c>
      <c r="AU212" s="254" t="s">
        <v>82</v>
      </c>
      <c r="AV212" s="13" t="s">
        <v>82</v>
      </c>
      <c r="AW212" s="13" t="s">
        <v>32</v>
      </c>
      <c r="AX212" s="13" t="s">
        <v>80</v>
      </c>
      <c r="AY212" s="254" t="s">
        <v>147</v>
      </c>
    </row>
    <row r="213" s="2" customFormat="1" ht="24.15" customHeight="1">
      <c r="A213" s="37"/>
      <c r="B213" s="38"/>
      <c r="C213" s="226" t="s">
        <v>279</v>
      </c>
      <c r="D213" s="226" t="s">
        <v>150</v>
      </c>
      <c r="E213" s="227" t="s">
        <v>275</v>
      </c>
      <c r="F213" s="228" t="s">
        <v>276</v>
      </c>
      <c r="G213" s="229" t="s">
        <v>153</v>
      </c>
      <c r="H213" s="230">
        <v>63.950000000000003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40</v>
      </c>
      <c r="O213" s="90"/>
      <c r="P213" s="236">
        <f>O213*H213</f>
        <v>0</v>
      </c>
      <c r="Q213" s="236">
        <v>0.00012999999999999999</v>
      </c>
      <c r="R213" s="236">
        <f>Q213*H213</f>
        <v>0.0083134999999999997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154</v>
      </c>
      <c r="AT213" s="238" t="s">
        <v>150</v>
      </c>
      <c r="AU213" s="238" t="s">
        <v>82</v>
      </c>
      <c r="AY213" s="16" t="s">
        <v>147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154</v>
      </c>
      <c r="BM213" s="238" t="s">
        <v>280</v>
      </c>
    </row>
    <row r="214" s="13" customFormat="1">
      <c r="A214" s="13"/>
      <c r="B214" s="244"/>
      <c r="C214" s="245"/>
      <c r="D214" s="240" t="s">
        <v>161</v>
      </c>
      <c r="E214" s="246" t="s">
        <v>1</v>
      </c>
      <c r="F214" s="247" t="s">
        <v>281</v>
      </c>
      <c r="G214" s="245"/>
      <c r="H214" s="248">
        <v>63.950000000000003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161</v>
      </c>
      <c r="AU214" s="254" t="s">
        <v>82</v>
      </c>
      <c r="AV214" s="13" t="s">
        <v>82</v>
      </c>
      <c r="AW214" s="13" t="s">
        <v>32</v>
      </c>
      <c r="AX214" s="13" t="s">
        <v>80</v>
      </c>
      <c r="AY214" s="254" t="s">
        <v>147</v>
      </c>
    </row>
    <row r="215" s="2" customFormat="1" ht="24.15" customHeight="1">
      <c r="A215" s="37"/>
      <c r="B215" s="38"/>
      <c r="C215" s="226" t="s">
        <v>282</v>
      </c>
      <c r="D215" s="226" t="s">
        <v>150</v>
      </c>
      <c r="E215" s="227" t="s">
        <v>283</v>
      </c>
      <c r="F215" s="228" t="s">
        <v>284</v>
      </c>
      <c r="G215" s="229" t="s">
        <v>153</v>
      </c>
      <c r="H215" s="230">
        <v>94.599999999999994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40</v>
      </c>
      <c r="O215" s="90"/>
      <c r="P215" s="236">
        <f>O215*H215</f>
        <v>0</v>
      </c>
      <c r="Q215" s="236">
        <v>4.0000000000000003E-05</v>
      </c>
      <c r="R215" s="236">
        <f>Q215*H215</f>
        <v>0.003784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154</v>
      </c>
      <c r="AT215" s="238" t="s">
        <v>150</v>
      </c>
      <c r="AU215" s="238" t="s">
        <v>82</v>
      </c>
      <c r="AY215" s="16" t="s">
        <v>147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154</v>
      </c>
      <c r="BM215" s="238" t="s">
        <v>285</v>
      </c>
    </row>
    <row r="216" s="13" customFormat="1">
      <c r="A216" s="13"/>
      <c r="B216" s="244"/>
      <c r="C216" s="245"/>
      <c r="D216" s="240" t="s">
        <v>161</v>
      </c>
      <c r="E216" s="246" t="s">
        <v>1</v>
      </c>
      <c r="F216" s="247" t="s">
        <v>278</v>
      </c>
      <c r="G216" s="245"/>
      <c r="H216" s="248">
        <v>94.599999999999994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4" t="s">
        <v>161</v>
      </c>
      <c r="AU216" s="254" t="s">
        <v>82</v>
      </c>
      <c r="AV216" s="13" t="s">
        <v>82</v>
      </c>
      <c r="AW216" s="13" t="s">
        <v>32</v>
      </c>
      <c r="AX216" s="13" t="s">
        <v>80</v>
      </c>
      <c r="AY216" s="254" t="s">
        <v>147</v>
      </c>
    </row>
    <row r="217" s="2" customFormat="1" ht="24.15" customHeight="1">
      <c r="A217" s="37"/>
      <c r="B217" s="38"/>
      <c r="C217" s="226" t="s">
        <v>286</v>
      </c>
      <c r="D217" s="226" t="s">
        <v>150</v>
      </c>
      <c r="E217" s="227" t="s">
        <v>283</v>
      </c>
      <c r="F217" s="228" t="s">
        <v>284</v>
      </c>
      <c r="G217" s="229" t="s">
        <v>153</v>
      </c>
      <c r="H217" s="230">
        <v>63.950000000000003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40</v>
      </c>
      <c r="O217" s="90"/>
      <c r="P217" s="236">
        <f>O217*H217</f>
        <v>0</v>
      </c>
      <c r="Q217" s="236">
        <v>4.0000000000000003E-05</v>
      </c>
      <c r="R217" s="236">
        <f>Q217*H217</f>
        <v>0.0025580000000000004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154</v>
      </c>
      <c r="AT217" s="238" t="s">
        <v>150</v>
      </c>
      <c r="AU217" s="238" t="s">
        <v>82</v>
      </c>
      <c r="AY217" s="16" t="s">
        <v>147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154</v>
      </c>
      <c r="BM217" s="238" t="s">
        <v>287</v>
      </c>
    </row>
    <row r="218" s="2" customFormat="1" ht="14.4" customHeight="1">
      <c r="A218" s="37"/>
      <c r="B218" s="38"/>
      <c r="C218" s="226" t="s">
        <v>288</v>
      </c>
      <c r="D218" s="226" t="s">
        <v>150</v>
      </c>
      <c r="E218" s="227" t="s">
        <v>289</v>
      </c>
      <c r="F218" s="228" t="s">
        <v>290</v>
      </c>
      <c r="G218" s="229" t="s">
        <v>153</v>
      </c>
      <c r="H218" s="230">
        <v>0.95999999999999996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40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0.13100000000000001</v>
      </c>
      <c r="T218" s="237">
        <f>S218*H218</f>
        <v>0.12576000000000001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154</v>
      </c>
      <c r="AT218" s="238" t="s">
        <v>150</v>
      </c>
      <c r="AU218" s="238" t="s">
        <v>82</v>
      </c>
      <c r="AY218" s="16" t="s">
        <v>147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154</v>
      </c>
      <c r="BM218" s="238" t="s">
        <v>291</v>
      </c>
    </row>
    <row r="219" s="13" customFormat="1">
      <c r="A219" s="13"/>
      <c r="B219" s="244"/>
      <c r="C219" s="245"/>
      <c r="D219" s="240" t="s">
        <v>161</v>
      </c>
      <c r="E219" s="246" t="s">
        <v>1</v>
      </c>
      <c r="F219" s="247" t="s">
        <v>292</v>
      </c>
      <c r="G219" s="245"/>
      <c r="H219" s="248">
        <v>0.95999999999999996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161</v>
      </c>
      <c r="AU219" s="254" t="s">
        <v>82</v>
      </c>
      <c r="AV219" s="13" t="s">
        <v>82</v>
      </c>
      <c r="AW219" s="13" t="s">
        <v>32</v>
      </c>
      <c r="AX219" s="13" t="s">
        <v>80</v>
      </c>
      <c r="AY219" s="254" t="s">
        <v>147</v>
      </c>
    </row>
    <row r="220" s="2" customFormat="1" ht="37.8" customHeight="1">
      <c r="A220" s="37"/>
      <c r="B220" s="38"/>
      <c r="C220" s="226" t="s">
        <v>293</v>
      </c>
      <c r="D220" s="226" t="s">
        <v>150</v>
      </c>
      <c r="E220" s="227" t="s">
        <v>294</v>
      </c>
      <c r="F220" s="228" t="s">
        <v>295</v>
      </c>
      <c r="G220" s="229" t="s">
        <v>296</v>
      </c>
      <c r="H220" s="230">
        <v>0.122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40</v>
      </c>
      <c r="O220" s="90"/>
      <c r="P220" s="236">
        <f>O220*H220</f>
        <v>0</v>
      </c>
      <c r="Q220" s="236">
        <v>0</v>
      </c>
      <c r="R220" s="236">
        <f>Q220*H220</f>
        <v>0</v>
      </c>
      <c r="S220" s="236">
        <v>2.2000000000000002</v>
      </c>
      <c r="T220" s="237">
        <f>S220*H220</f>
        <v>0.26840000000000003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154</v>
      </c>
      <c r="AT220" s="238" t="s">
        <v>150</v>
      </c>
      <c r="AU220" s="238" t="s">
        <v>82</v>
      </c>
      <c r="AY220" s="16" t="s">
        <v>147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154</v>
      </c>
      <c r="BM220" s="238" t="s">
        <v>297</v>
      </c>
    </row>
    <row r="221" s="2" customFormat="1">
      <c r="A221" s="37"/>
      <c r="B221" s="38"/>
      <c r="C221" s="39"/>
      <c r="D221" s="240" t="s">
        <v>156</v>
      </c>
      <c r="E221" s="39"/>
      <c r="F221" s="241" t="s">
        <v>298</v>
      </c>
      <c r="G221" s="39"/>
      <c r="H221" s="39"/>
      <c r="I221" s="193"/>
      <c r="J221" s="39"/>
      <c r="K221" s="39"/>
      <c r="L221" s="43"/>
      <c r="M221" s="242"/>
      <c r="N221" s="243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156</v>
      </c>
      <c r="AU221" s="16" t="s">
        <v>82</v>
      </c>
    </row>
    <row r="222" s="13" customFormat="1">
      <c r="A222" s="13"/>
      <c r="B222" s="244"/>
      <c r="C222" s="245"/>
      <c r="D222" s="240" t="s">
        <v>161</v>
      </c>
      <c r="E222" s="246" t="s">
        <v>1</v>
      </c>
      <c r="F222" s="247" t="s">
        <v>299</v>
      </c>
      <c r="G222" s="245"/>
      <c r="H222" s="248">
        <v>0.122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161</v>
      </c>
      <c r="AU222" s="254" t="s">
        <v>82</v>
      </c>
      <c r="AV222" s="13" t="s">
        <v>82</v>
      </c>
      <c r="AW222" s="13" t="s">
        <v>32</v>
      </c>
      <c r="AX222" s="13" t="s">
        <v>80</v>
      </c>
      <c r="AY222" s="254" t="s">
        <v>147</v>
      </c>
    </row>
    <row r="223" s="2" customFormat="1" ht="14.4" customHeight="1">
      <c r="A223" s="37"/>
      <c r="B223" s="38"/>
      <c r="C223" s="226" t="s">
        <v>300</v>
      </c>
      <c r="D223" s="226" t="s">
        <v>150</v>
      </c>
      <c r="E223" s="227" t="s">
        <v>301</v>
      </c>
      <c r="F223" s="228" t="s">
        <v>302</v>
      </c>
      <c r="G223" s="229" t="s">
        <v>153</v>
      </c>
      <c r="H223" s="230">
        <v>92.632999999999996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40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154</v>
      </c>
      <c r="AT223" s="238" t="s">
        <v>150</v>
      </c>
      <c r="AU223" s="238" t="s">
        <v>82</v>
      </c>
      <c r="AY223" s="16" t="s">
        <v>147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80</v>
      </c>
      <c r="BK223" s="239">
        <f>ROUND(I223*H223,2)</f>
        <v>0</v>
      </c>
      <c r="BL223" s="16" t="s">
        <v>154</v>
      </c>
      <c r="BM223" s="238" t="s">
        <v>303</v>
      </c>
    </row>
    <row r="224" s="13" customFormat="1">
      <c r="A224" s="13"/>
      <c r="B224" s="244"/>
      <c r="C224" s="245"/>
      <c r="D224" s="240" t="s">
        <v>161</v>
      </c>
      <c r="E224" s="246" t="s">
        <v>1</v>
      </c>
      <c r="F224" s="247" t="s">
        <v>248</v>
      </c>
      <c r="G224" s="245"/>
      <c r="H224" s="248">
        <v>92.632999999999996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161</v>
      </c>
      <c r="AU224" s="254" t="s">
        <v>82</v>
      </c>
      <c r="AV224" s="13" t="s">
        <v>82</v>
      </c>
      <c r="AW224" s="13" t="s">
        <v>32</v>
      </c>
      <c r="AX224" s="13" t="s">
        <v>80</v>
      </c>
      <c r="AY224" s="254" t="s">
        <v>147</v>
      </c>
    </row>
    <row r="225" s="2" customFormat="1" ht="24.15" customHeight="1">
      <c r="A225" s="37"/>
      <c r="B225" s="38"/>
      <c r="C225" s="226" t="s">
        <v>304</v>
      </c>
      <c r="D225" s="226" t="s">
        <v>150</v>
      </c>
      <c r="E225" s="227" t="s">
        <v>305</v>
      </c>
      <c r="F225" s="228" t="s">
        <v>306</v>
      </c>
      <c r="G225" s="229" t="s">
        <v>153</v>
      </c>
      <c r="H225" s="230">
        <v>648.43100000000004</v>
      </c>
      <c r="I225" s="231"/>
      <c r="J225" s="232">
        <f>ROUND(I225*H225,2)</f>
        <v>0</v>
      </c>
      <c r="K225" s="233"/>
      <c r="L225" s="43"/>
      <c r="M225" s="234" t="s">
        <v>1</v>
      </c>
      <c r="N225" s="235" t="s">
        <v>40</v>
      </c>
      <c r="O225" s="90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154</v>
      </c>
      <c r="AT225" s="238" t="s">
        <v>150</v>
      </c>
      <c r="AU225" s="238" t="s">
        <v>82</v>
      </c>
      <c r="AY225" s="16" t="s">
        <v>147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154</v>
      </c>
      <c r="BM225" s="238" t="s">
        <v>307</v>
      </c>
    </row>
    <row r="226" s="2" customFormat="1">
      <c r="A226" s="37"/>
      <c r="B226" s="38"/>
      <c r="C226" s="39"/>
      <c r="D226" s="240" t="s">
        <v>156</v>
      </c>
      <c r="E226" s="39"/>
      <c r="F226" s="241" t="s">
        <v>308</v>
      </c>
      <c r="G226" s="39"/>
      <c r="H226" s="39"/>
      <c r="I226" s="193"/>
      <c r="J226" s="39"/>
      <c r="K226" s="39"/>
      <c r="L226" s="43"/>
      <c r="M226" s="242"/>
      <c r="N226" s="243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156</v>
      </c>
      <c r="AU226" s="16" t="s">
        <v>82</v>
      </c>
    </row>
    <row r="227" s="13" customFormat="1">
      <c r="A227" s="13"/>
      <c r="B227" s="244"/>
      <c r="C227" s="245"/>
      <c r="D227" s="240" t="s">
        <v>161</v>
      </c>
      <c r="E227" s="245"/>
      <c r="F227" s="247" t="s">
        <v>309</v>
      </c>
      <c r="G227" s="245"/>
      <c r="H227" s="248">
        <v>648.43100000000004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161</v>
      </c>
      <c r="AU227" s="254" t="s">
        <v>82</v>
      </c>
      <c r="AV227" s="13" t="s">
        <v>82</v>
      </c>
      <c r="AW227" s="13" t="s">
        <v>4</v>
      </c>
      <c r="AX227" s="13" t="s">
        <v>80</v>
      </c>
      <c r="AY227" s="254" t="s">
        <v>147</v>
      </c>
    </row>
    <row r="228" s="2" customFormat="1" ht="14.4" customHeight="1">
      <c r="A228" s="37"/>
      <c r="B228" s="38"/>
      <c r="C228" s="226" t="s">
        <v>310</v>
      </c>
      <c r="D228" s="226" t="s">
        <v>150</v>
      </c>
      <c r="E228" s="227" t="s">
        <v>311</v>
      </c>
      <c r="F228" s="228" t="s">
        <v>312</v>
      </c>
      <c r="G228" s="229" t="s">
        <v>153</v>
      </c>
      <c r="H228" s="230">
        <v>6.8680000000000003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40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0.075999999999999998</v>
      </c>
      <c r="T228" s="237">
        <f>S228*H228</f>
        <v>0.52196799999999999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154</v>
      </c>
      <c r="AT228" s="238" t="s">
        <v>150</v>
      </c>
      <c r="AU228" s="238" t="s">
        <v>82</v>
      </c>
      <c r="AY228" s="16" t="s">
        <v>147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154</v>
      </c>
      <c r="BM228" s="238" t="s">
        <v>313</v>
      </c>
    </row>
    <row r="229" s="13" customFormat="1">
      <c r="A229" s="13"/>
      <c r="B229" s="244"/>
      <c r="C229" s="245"/>
      <c r="D229" s="240" t="s">
        <v>161</v>
      </c>
      <c r="E229" s="246" t="s">
        <v>1</v>
      </c>
      <c r="F229" s="247" t="s">
        <v>314</v>
      </c>
      <c r="G229" s="245"/>
      <c r="H229" s="248">
        <v>6.8680000000000003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161</v>
      </c>
      <c r="AU229" s="254" t="s">
        <v>82</v>
      </c>
      <c r="AV229" s="13" t="s">
        <v>82</v>
      </c>
      <c r="AW229" s="13" t="s">
        <v>32</v>
      </c>
      <c r="AX229" s="13" t="s">
        <v>80</v>
      </c>
      <c r="AY229" s="254" t="s">
        <v>147</v>
      </c>
    </row>
    <row r="230" s="2" customFormat="1" ht="14.4" customHeight="1">
      <c r="A230" s="37"/>
      <c r="B230" s="38"/>
      <c r="C230" s="226" t="s">
        <v>315</v>
      </c>
      <c r="D230" s="226" t="s">
        <v>150</v>
      </c>
      <c r="E230" s="227" t="s">
        <v>311</v>
      </c>
      <c r="F230" s="228" t="s">
        <v>312</v>
      </c>
      <c r="G230" s="229" t="s">
        <v>153</v>
      </c>
      <c r="H230" s="230">
        <v>6.4640000000000004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40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0.075999999999999998</v>
      </c>
      <c r="T230" s="237">
        <f>S230*H230</f>
        <v>0.49126400000000003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154</v>
      </c>
      <c r="AT230" s="238" t="s">
        <v>150</v>
      </c>
      <c r="AU230" s="238" t="s">
        <v>82</v>
      </c>
      <c r="AY230" s="16" t="s">
        <v>147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154</v>
      </c>
      <c r="BM230" s="238" t="s">
        <v>316</v>
      </c>
    </row>
    <row r="231" s="13" customFormat="1">
      <c r="A231" s="13"/>
      <c r="B231" s="244"/>
      <c r="C231" s="245"/>
      <c r="D231" s="240" t="s">
        <v>161</v>
      </c>
      <c r="E231" s="246" t="s">
        <v>1</v>
      </c>
      <c r="F231" s="247" t="s">
        <v>317</v>
      </c>
      <c r="G231" s="245"/>
      <c r="H231" s="248">
        <v>6.4640000000000004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4" t="s">
        <v>161</v>
      </c>
      <c r="AU231" s="254" t="s">
        <v>82</v>
      </c>
      <c r="AV231" s="13" t="s">
        <v>82</v>
      </c>
      <c r="AW231" s="13" t="s">
        <v>32</v>
      </c>
      <c r="AX231" s="13" t="s">
        <v>80</v>
      </c>
      <c r="AY231" s="254" t="s">
        <v>147</v>
      </c>
    </row>
    <row r="232" s="2" customFormat="1" ht="24.15" customHeight="1">
      <c r="A232" s="37"/>
      <c r="B232" s="38"/>
      <c r="C232" s="226" t="s">
        <v>318</v>
      </c>
      <c r="D232" s="226" t="s">
        <v>150</v>
      </c>
      <c r="E232" s="227" t="s">
        <v>319</v>
      </c>
      <c r="F232" s="228" t="s">
        <v>320</v>
      </c>
      <c r="G232" s="229" t="s">
        <v>321</v>
      </c>
      <c r="H232" s="230">
        <v>125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40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0.002</v>
      </c>
      <c r="T232" s="237">
        <f>S232*H232</f>
        <v>0.25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154</v>
      </c>
      <c r="AT232" s="238" t="s">
        <v>150</v>
      </c>
      <c r="AU232" s="238" t="s">
        <v>82</v>
      </c>
      <c r="AY232" s="16" t="s">
        <v>147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154</v>
      </c>
      <c r="BM232" s="238" t="s">
        <v>322</v>
      </c>
    </row>
    <row r="233" s="2" customFormat="1" ht="24.15" customHeight="1">
      <c r="A233" s="37"/>
      <c r="B233" s="38"/>
      <c r="C233" s="226" t="s">
        <v>323</v>
      </c>
      <c r="D233" s="226" t="s">
        <v>150</v>
      </c>
      <c r="E233" s="227" t="s">
        <v>324</v>
      </c>
      <c r="F233" s="228" t="s">
        <v>325</v>
      </c>
      <c r="G233" s="229" t="s">
        <v>321</v>
      </c>
      <c r="H233" s="230">
        <v>45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40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0.0060000000000000001</v>
      </c>
      <c r="T233" s="237">
        <f>S233*H233</f>
        <v>0.27000000000000002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154</v>
      </c>
      <c r="AT233" s="238" t="s">
        <v>150</v>
      </c>
      <c r="AU233" s="238" t="s">
        <v>82</v>
      </c>
      <c r="AY233" s="16" t="s">
        <v>147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154</v>
      </c>
      <c r="BM233" s="238" t="s">
        <v>326</v>
      </c>
    </row>
    <row r="234" s="2" customFormat="1" ht="24.15" customHeight="1">
      <c r="A234" s="37"/>
      <c r="B234" s="38"/>
      <c r="C234" s="226" t="s">
        <v>327</v>
      </c>
      <c r="D234" s="226" t="s">
        <v>150</v>
      </c>
      <c r="E234" s="227" t="s">
        <v>328</v>
      </c>
      <c r="F234" s="228" t="s">
        <v>329</v>
      </c>
      <c r="G234" s="229" t="s">
        <v>153</v>
      </c>
      <c r="H234" s="230">
        <v>8.5800000000000001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40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0.045999999999999999</v>
      </c>
      <c r="T234" s="237">
        <f>S234*H234</f>
        <v>0.39467999999999998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154</v>
      </c>
      <c r="AT234" s="238" t="s">
        <v>150</v>
      </c>
      <c r="AU234" s="238" t="s">
        <v>82</v>
      </c>
      <c r="AY234" s="16" t="s">
        <v>147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154</v>
      </c>
      <c r="BM234" s="238" t="s">
        <v>330</v>
      </c>
    </row>
    <row r="235" s="13" customFormat="1">
      <c r="A235" s="13"/>
      <c r="B235" s="244"/>
      <c r="C235" s="245"/>
      <c r="D235" s="240" t="s">
        <v>161</v>
      </c>
      <c r="E235" s="246" t="s">
        <v>1</v>
      </c>
      <c r="F235" s="247" t="s">
        <v>331</v>
      </c>
      <c r="G235" s="245"/>
      <c r="H235" s="248">
        <v>8.5800000000000001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161</v>
      </c>
      <c r="AU235" s="254" t="s">
        <v>82</v>
      </c>
      <c r="AV235" s="13" t="s">
        <v>82</v>
      </c>
      <c r="AW235" s="13" t="s">
        <v>32</v>
      </c>
      <c r="AX235" s="13" t="s">
        <v>80</v>
      </c>
      <c r="AY235" s="254" t="s">
        <v>147</v>
      </c>
    </row>
    <row r="236" s="12" customFormat="1" ht="22.8" customHeight="1">
      <c r="A236" s="12"/>
      <c r="B236" s="210"/>
      <c r="C236" s="211"/>
      <c r="D236" s="212" t="s">
        <v>74</v>
      </c>
      <c r="E236" s="224" t="s">
        <v>332</v>
      </c>
      <c r="F236" s="224" t="s">
        <v>333</v>
      </c>
      <c r="G236" s="211"/>
      <c r="H236" s="211"/>
      <c r="I236" s="214"/>
      <c r="J236" s="225">
        <f>BK236</f>
        <v>0</v>
      </c>
      <c r="K236" s="211"/>
      <c r="L236" s="216"/>
      <c r="M236" s="217"/>
      <c r="N236" s="218"/>
      <c r="O236" s="218"/>
      <c r="P236" s="219">
        <f>SUM(P237:P244)</f>
        <v>0</v>
      </c>
      <c r="Q236" s="218"/>
      <c r="R236" s="219">
        <f>SUM(R237:R244)</f>
        <v>0</v>
      </c>
      <c r="S236" s="218"/>
      <c r="T236" s="220">
        <f>SUM(T237:T244)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1" t="s">
        <v>80</v>
      </c>
      <c r="AT236" s="222" t="s">
        <v>74</v>
      </c>
      <c r="AU236" s="222" t="s">
        <v>80</v>
      </c>
      <c r="AY236" s="221" t="s">
        <v>147</v>
      </c>
      <c r="BK236" s="223">
        <f>SUM(BK237:BK244)</f>
        <v>0</v>
      </c>
    </row>
    <row r="237" s="2" customFormat="1" ht="14.4" customHeight="1">
      <c r="A237" s="37"/>
      <c r="B237" s="38"/>
      <c r="C237" s="226" t="s">
        <v>334</v>
      </c>
      <c r="D237" s="226" t="s">
        <v>150</v>
      </c>
      <c r="E237" s="227" t="s">
        <v>335</v>
      </c>
      <c r="F237" s="228" t="s">
        <v>336</v>
      </c>
      <c r="G237" s="229" t="s">
        <v>337</v>
      </c>
      <c r="H237" s="230">
        <v>3.3580000000000001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40</v>
      </c>
      <c r="O237" s="90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154</v>
      </c>
      <c r="AT237" s="238" t="s">
        <v>150</v>
      </c>
      <c r="AU237" s="238" t="s">
        <v>82</v>
      </c>
      <c r="AY237" s="16" t="s">
        <v>147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80</v>
      </c>
      <c r="BK237" s="239">
        <f>ROUND(I237*H237,2)</f>
        <v>0</v>
      </c>
      <c r="BL237" s="16" t="s">
        <v>154</v>
      </c>
      <c r="BM237" s="238" t="s">
        <v>338</v>
      </c>
    </row>
    <row r="238" s="2" customFormat="1" ht="24.15" customHeight="1">
      <c r="A238" s="37"/>
      <c r="B238" s="38"/>
      <c r="C238" s="226" t="s">
        <v>339</v>
      </c>
      <c r="D238" s="226" t="s">
        <v>150</v>
      </c>
      <c r="E238" s="227" t="s">
        <v>340</v>
      </c>
      <c r="F238" s="228" t="s">
        <v>341</v>
      </c>
      <c r="G238" s="229" t="s">
        <v>337</v>
      </c>
      <c r="H238" s="230">
        <v>5.4619999999999997</v>
      </c>
      <c r="I238" s="231"/>
      <c r="J238" s="232">
        <f>ROUND(I238*H238,2)</f>
        <v>0</v>
      </c>
      <c r="K238" s="233"/>
      <c r="L238" s="43"/>
      <c r="M238" s="234" t="s">
        <v>1</v>
      </c>
      <c r="N238" s="235" t="s">
        <v>40</v>
      </c>
      <c r="O238" s="90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154</v>
      </c>
      <c r="AT238" s="238" t="s">
        <v>150</v>
      </c>
      <c r="AU238" s="238" t="s">
        <v>82</v>
      </c>
      <c r="AY238" s="16" t="s">
        <v>147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80</v>
      </c>
      <c r="BK238" s="239">
        <f>ROUND(I238*H238,2)</f>
        <v>0</v>
      </c>
      <c r="BL238" s="16" t="s">
        <v>154</v>
      </c>
      <c r="BM238" s="238" t="s">
        <v>342</v>
      </c>
    </row>
    <row r="239" s="2" customFormat="1" ht="24.15" customHeight="1">
      <c r="A239" s="37"/>
      <c r="B239" s="38"/>
      <c r="C239" s="226" t="s">
        <v>343</v>
      </c>
      <c r="D239" s="226" t="s">
        <v>150</v>
      </c>
      <c r="E239" s="227" t="s">
        <v>344</v>
      </c>
      <c r="F239" s="228" t="s">
        <v>345</v>
      </c>
      <c r="G239" s="229" t="s">
        <v>337</v>
      </c>
      <c r="H239" s="230">
        <v>5.4619999999999997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40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154</v>
      </c>
      <c r="AT239" s="238" t="s">
        <v>150</v>
      </c>
      <c r="AU239" s="238" t="s">
        <v>82</v>
      </c>
      <c r="AY239" s="16" t="s">
        <v>147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154</v>
      </c>
      <c r="BM239" s="238" t="s">
        <v>346</v>
      </c>
    </row>
    <row r="240" s="2" customFormat="1" ht="24.15" customHeight="1">
      <c r="A240" s="37"/>
      <c r="B240" s="38"/>
      <c r="C240" s="226" t="s">
        <v>347</v>
      </c>
      <c r="D240" s="226" t="s">
        <v>150</v>
      </c>
      <c r="E240" s="227" t="s">
        <v>348</v>
      </c>
      <c r="F240" s="228" t="s">
        <v>349</v>
      </c>
      <c r="G240" s="229" t="s">
        <v>337</v>
      </c>
      <c r="H240" s="230">
        <v>158.398</v>
      </c>
      <c r="I240" s="231"/>
      <c r="J240" s="232">
        <f>ROUND(I240*H240,2)</f>
        <v>0</v>
      </c>
      <c r="K240" s="233"/>
      <c r="L240" s="43"/>
      <c r="M240" s="234" t="s">
        <v>1</v>
      </c>
      <c r="N240" s="235" t="s">
        <v>40</v>
      </c>
      <c r="O240" s="90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154</v>
      </c>
      <c r="AT240" s="238" t="s">
        <v>150</v>
      </c>
      <c r="AU240" s="238" t="s">
        <v>82</v>
      </c>
      <c r="AY240" s="16" t="s">
        <v>147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80</v>
      </c>
      <c r="BK240" s="239">
        <f>ROUND(I240*H240,2)</f>
        <v>0</v>
      </c>
      <c r="BL240" s="16" t="s">
        <v>154</v>
      </c>
      <c r="BM240" s="238" t="s">
        <v>350</v>
      </c>
    </row>
    <row r="241" s="2" customFormat="1">
      <c r="A241" s="37"/>
      <c r="B241" s="38"/>
      <c r="C241" s="39"/>
      <c r="D241" s="240" t="s">
        <v>156</v>
      </c>
      <c r="E241" s="39"/>
      <c r="F241" s="241" t="s">
        <v>351</v>
      </c>
      <c r="G241" s="39"/>
      <c r="H241" s="39"/>
      <c r="I241" s="193"/>
      <c r="J241" s="39"/>
      <c r="K241" s="39"/>
      <c r="L241" s="43"/>
      <c r="M241" s="242"/>
      <c r="N241" s="243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156</v>
      </c>
      <c r="AU241" s="16" t="s">
        <v>82</v>
      </c>
    </row>
    <row r="242" s="13" customFormat="1">
      <c r="A242" s="13"/>
      <c r="B242" s="244"/>
      <c r="C242" s="245"/>
      <c r="D242" s="240" t="s">
        <v>161</v>
      </c>
      <c r="E242" s="245"/>
      <c r="F242" s="247" t="s">
        <v>352</v>
      </c>
      <c r="G242" s="245"/>
      <c r="H242" s="248">
        <v>158.398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161</v>
      </c>
      <c r="AU242" s="254" t="s">
        <v>82</v>
      </c>
      <c r="AV242" s="13" t="s">
        <v>82</v>
      </c>
      <c r="AW242" s="13" t="s">
        <v>4</v>
      </c>
      <c r="AX242" s="13" t="s">
        <v>80</v>
      </c>
      <c r="AY242" s="254" t="s">
        <v>147</v>
      </c>
    </row>
    <row r="243" s="2" customFormat="1" ht="24.15" customHeight="1">
      <c r="A243" s="37"/>
      <c r="B243" s="38"/>
      <c r="C243" s="226" t="s">
        <v>353</v>
      </c>
      <c r="D243" s="226" t="s">
        <v>150</v>
      </c>
      <c r="E243" s="227" t="s">
        <v>354</v>
      </c>
      <c r="F243" s="228" t="s">
        <v>355</v>
      </c>
      <c r="G243" s="229" t="s">
        <v>337</v>
      </c>
      <c r="H243" s="230">
        <v>5.1790000000000003</v>
      </c>
      <c r="I243" s="231"/>
      <c r="J243" s="232">
        <f>ROUND(I243*H243,2)</f>
        <v>0</v>
      </c>
      <c r="K243" s="233"/>
      <c r="L243" s="43"/>
      <c r="M243" s="234" t="s">
        <v>1</v>
      </c>
      <c r="N243" s="235" t="s">
        <v>40</v>
      </c>
      <c r="O243" s="90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154</v>
      </c>
      <c r="AT243" s="238" t="s">
        <v>150</v>
      </c>
      <c r="AU243" s="238" t="s">
        <v>82</v>
      </c>
      <c r="AY243" s="16" t="s">
        <v>147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154</v>
      </c>
      <c r="BM243" s="238" t="s">
        <v>356</v>
      </c>
    </row>
    <row r="244" s="13" customFormat="1">
      <c r="A244" s="13"/>
      <c r="B244" s="244"/>
      <c r="C244" s="245"/>
      <c r="D244" s="240" t="s">
        <v>161</v>
      </c>
      <c r="E244" s="246" t="s">
        <v>1</v>
      </c>
      <c r="F244" s="247" t="s">
        <v>357</v>
      </c>
      <c r="G244" s="245"/>
      <c r="H244" s="248">
        <v>5.1790000000000003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161</v>
      </c>
      <c r="AU244" s="254" t="s">
        <v>82</v>
      </c>
      <c r="AV244" s="13" t="s">
        <v>82</v>
      </c>
      <c r="AW244" s="13" t="s">
        <v>32</v>
      </c>
      <c r="AX244" s="13" t="s">
        <v>80</v>
      </c>
      <c r="AY244" s="254" t="s">
        <v>147</v>
      </c>
    </row>
    <row r="245" s="12" customFormat="1" ht="22.8" customHeight="1">
      <c r="A245" s="12"/>
      <c r="B245" s="210"/>
      <c r="C245" s="211"/>
      <c r="D245" s="212" t="s">
        <v>74</v>
      </c>
      <c r="E245" s="224" t="s">
        <v>358</v>
      </c>
      <c r="F245" s="224" t="s">
        <v>359</v>
      </c>
      <c r="G245" s="211"/>
      <c r="H245" s="211"/>
      <c r="I245" s="214"/>
      <c r="J245" s="225">
        <f>BK245</f>
        <v>0</v>
      </c>
      <c r="K245" s="211"/>
      <c r="L245" s="216"/>
      <c r="M245" s="217"/>
      <c r="N245" s="218"/>
      <c r="O245" s="218"/>
      <c r="P245" s="219">
        <f>SUM(P246:P247)</f>
        <v>0</v>
      </c>
      <c r="Q245" s="218"/>
      <c r="R245" s="219">
        <f>SUM(R246:R247)</f>
        <v>0</v>
      </c>
      <c r="S245" s="218"/>
      <c r="T245" s="220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1" t="s">
        <v>80</v>
      </c>
      <c r="AT245" s="222" t="s">
        <v>74</v>
      </c>
      <c r="AU245" s="222" t="s">
        <v>80</v>
      </c>
      <c r="AY245" s="221" t="s">
        <v>147</v>
      </c>
      <c r="BK245" s="223">
        <f>SUM(BK246:BK247)</f>
        <v>0</v>
      </c>
    </row>
    <row r="246" s="2" customFormat="1" ht="14.4" customHeight="1">
      <c r="A246" s="37"/>
      <c r="B246" s="38"/>
      <c r="C246" s="226" t="s">
        <v>360</v>
      </c>
      <c r="D246" s="226" t="s">
        <v>150</v>
      </c>
      <c r="E246" s="227" t="s">
        <v>361</v>
      </c>
      <c r="F246" s="228" t="s">
        <v>362</v>
      </c>
      <c r="G246" s="229" t="s">
        <v>337</v>
      </c>
      <c r="H246" s="230">
        <v>13.624000000000001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40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154</v>
      </c>
      <c r="AT246" s="238" t="s">
        <v>150</v>
      </c>
      <c r="AU246" s="238" t="s">
        <v>82</v>
      </c>
      <c r="AY246" s="16" t="s">
        <v>147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154</v>
      </c>
      <c r="BM246" s="238" t="s">
        <v>363</v>
      </c>
    </row>
    <row r="247" s="2" customFormat="1" ht="14.4" customHeight="1">
      <c r="A247" s="37"/>
      <c r="B247" s="38"/>
      <c r="C247" s="226" t="s">
        <v>364</v>
      </c>
      <c r="D247" s="226" t="s">
        <v>150</v>
      </c>
      <c r="E247" s="227" t="s">
        <v>365</v>
      </c>
      <c r="F247" s="228" t="s">
        <v>366</v>
      </c>
      <c r="G247" s="229" t="s">
        <v>337</v>
      </c>
      <c r="H247" s="230">
        <v>9.3840000000000003</v>
      </c>
      <c r="I247" s="231"/>
      <c r="J247" s="232">
        <f>ROUND(I247*H247,2)</f>
        <v>0</v>
      </c>
      <c r="K247" s="233"/>
      <c r="L247" s="43"/>
      <c r="M247" s="234" t="s">
        <v>1</v>
      </c>
      <c r="N247" s="235" t="s">
        <v>40</v>
      </c>
      <c r="O247" s="90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8" t="s">
        <v>154</v>
      </c>
      <c r="AT247" s="238" t="s">
        <v>150</v>
      </c>
      <c r="AU247" s="238" t="s">
        <v>82</v>
      </c>
      <c r="AY247" s="16" t="s">
        <v>147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6" t="s">
        <v>80</v>
      </c>
      <c r="BK247" s="239">
        <f>ROUND(I247*H247,2)</f>
        <v>0</v>
      </c>
      <c r="BL247" s="16" t="s">
        <v>154</v>
      </c>
      <c r="BM247" s="238" t="s">
        <v>367</v>
      </c>
    </row>
    <row r="248" s="12" customFormat="1" ht="25.92" customHeight="1">
      <c r="A248" s="12"/>
      <c r="B248" s="210"/>
      <c r="C248" s="211"/>
      <c r="D248" s="212" t="s">
        <v>74</v>
      </c>
      <c r="E248" s="213" t="s">
        <v>368</v>
      </c>
      <c r="F248" s="213" t="s">
        <v>369</v>
      </c>
      <c r="G248" s="211"/>
      <c r="H248" s="211"/>
      <c r="I248" s="214"/>
      <c r="J248" s="215">
        <f>BK248</f>
        <v>0</v>
      </c>
      <c r="K248" s="211"/>
      <c r="L248" s="216"/>
      <c r="M248" s="217"/>
      <c r="N248" s="218"/>
      <c r="O248" s="218"/>
      <c r="P248" s="219">
        <f>P249+P254+P257+P259+P291+P296+P298+P301+P304+P306+P308+P336+P371+P374+P421+P446+P473+P478+P536+P558</f>
        <v>0</v>
      </c>
      <c r="Q248" s="218"/>
      <c r="R248" s="219">
        <f>R249+R254+R257+R259+R291+R296+R298+R301+R304+R306+R308+R336+R371+R374+R421+R446+R473+R478+R536+R558</f>
        <v>5.114891759999999</v>
      </c>
      <c r="S248" s="218"/>
      <c r="T248" s="220">
        <f>T249+T254+T257+T259+T291+T296+T298+T301+T304+T306+T308+T336+T371+T374+T421+T446+T473+T478+T536+T558</f>
        <v>3.1402306100000006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1" t="s">
        <v>82</v>
      </c>
      <c r="AT248" s="222" t="s">
        <v>74</v>
      </c>
      <c r="AU248" s="222" t="s">
        <v>75</v>
      </c>
      <c r="AY248" s="221" t="s">
        <v>147</v>
      </c>
      <c r="BK248" s="223">
        <f>BK249+BK254+BK257+BK259+BK291+BK296+BK298+BK301+BK304+BK306+BK308+BK336+BK371+BK374+BK421+BK446+BK473+BK478+BK536+BK558</f>
        <v>0</v>
      </c>
    </row>
    <row r="249" s="12" customFormat="1" ht="22.8" customHeight="1">
      <c r="A249" s="12"/>
      <c r="B249" s="210"/>
      <c r="C249" s="211"/>
      <c r="D249" s="212" t="s">
        <v>74</v>
      </c>
      <c r="E249" s="224" t="s">
        <v>370</v>
      </c>
      <c r="F249" s="224" t="s">
        <v>371</v>
      </c>
      <c r="G249" s="211"/>
      <c r="H249" s="211"/>
      <c r="I249" s="214"/>
      <c r="J249" s="225">
        <f>BK249</f>
        <v>0</v>
      </c>
      <c r="K249" s="211"/>
      <c r="L249" s="216"/>
      <c r="M249" s="217"/>
      <c r="N249" s="218"/>
      <c r="O249" s="218"/>
      <c r="P249" s="219">
        <f>SUM(P250:P253)</f>
        <v>0</v>
      </c>
      <c r="Q249" s="218"/>
      <c r="R249" s="219">
        <f>SUM(R250:R253)</f>
        <v>0.0041700000000000001</v>
      </c>
      <c r="S249" s="218"/>
      <c r="T249" s="220">
        <f>SUM(T250:T253)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1" t="s">
        <v>82</v>
      </c>
      <c r="AT249" s="222" t="s">
        <v>74</v>
      </c>
      <c r="AU249" s="222" t="s">
        <v>80</v>
      </c>
      <c r="AY249" s="221" t="s">
        <v>147</v>
      </c>
      <c r="BK249" s="223">
        <f>SUM(BK250:BK253)</f>
        <v>0</v>
      </c>
    </row>
    <row r="250" s="2" customFormat="1" ht="14.4" customHeight="1">
      <c r="A250" s="37"/>
      <c r="B250" s="38"/>
      <c r="C250" s="226" t="s">
        <v>372</v>
      </c>
      <c r="D250" s="226" t="s">
        <v>150</v>
      </c>
      <c r="E250" s="227" t="s">
        <v>373</v>
      </c>
      <c r="F250" s="228" t="s">
        <v>374</v>
      </c>
      <c r="G250" s="229" t="s">
        <v>375</v>
      </c>
      <c r="H250" s="230">
        <v>1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40</v>
      </c>
      <c r="O250" s="90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218</v>
      </c>
      <c r="AT250" s="238" t="s">
        <v>150</v>
      </c>
      <c r="AU250" s="238" t="s">
        <v>82</v>
      </c>
      <c r="AY250" s="16" t="s">
        <v>147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80</v>
      </c>
      <c r="BK250" s="239">
        <f>ROUND(I250*H250,2)</f>
        <v>0</v>
      </c>
      <c r="BL250" s="16" t="s">
        <v>218</v>
      </c>
      <c r="BM250" s="238" t="s">
        <v>376</v>
      </c>
    </row>
    <row r="251" s="2" customFormat="1" ht="24.15" customHeight="1">
      <c r="A251" s="37"/>
      <c r="B251" s="38"/>
      <c r="C251" s="226" t="s">
        <v>377</v>
      </c>
      <c r="D251" s="226" t="s">
        <v>150</v>
      </c>
      <c r="E251" s="227" t="s">
        <v>378</v>
      </c>
      <c r="F251" s="228" t="s">
        <v>379</v>
      </c>
      <c r="G251" s="229" t="s">
        <v>252</v>
      </c>
      <c r="H251" s="230">
        <v>1</v>
      </c>
      <c r="I251" s="231"/>
      <c r="J251" s="232">
        <f>ROUND(I251*H251,2)</f>
        <v>0</v>
      </c>
      <c r="K251" s="233"/>
      <c r="L251" s="43"/>
      <c r="M251" s="234" t="s">
        <v>1</v>
      </c>
      <c r="N251" s="235" t="s">
        <v>40</v>
      </c>
      <c r="O251" s="90"/>
      <c r="P251" s="236">
        <f>O251*H251</f>
        <v>0</v>
      </c>
      <c r="Q251" s="236">
        <v>0.0041700000000000001</v>
      </c>
      <c r="R251" s="236">
        <f>Q251*H251</f>
        <v>0.0041700000000000001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218</v>
      </c>
      <c r="AT251" s="238" t="s">
        <v>150</v>
      </c>
      <c r="AU251" s="238" t="s">
        <v>82</v>
      </c>
      <c r="AY251" s="16" t="s">
        <v>147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80</v>
      </c>
      <c r="BK251" s="239">
        <f>ROUND(I251*H251,2)</f>
        <v>0</v>
      </c>
      <c r="BL251" s="16" t="s">
        <v>218</v>
      </c>
      <c r="BM251" s="238" t="s">
        <v>380</v>
      </c>
    </row>
    <row r="252" s="2" customFormat="1" ht="24.15" customHeight="1">
      <c r="A252" s="37"/>
      <c r="B252" s="38"/>
      <c r="C252" s="226" t="s">
        <v>381</v>
      </c>
      <c r="D252" s="226" t="s">
        <v>150</v>
      </c>
      <c r="E252" s="227" t="s">
        <v>382</v>
      </c>
      <c r="F252" s="228" t="s">
        <v>383</v>
      </c>
      <c r="G252" s="229" t="s">
        <v>337</v>
      </c>
      <c r="H252" s="230">
        <v>0.0040000000000000001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40</v>
      </c>
      <c r="O252" s="90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218</v>
      </c>
      <c r="AT252" s="238" t="s">
        <v>150</v>
      </c>
      <c r="AU252" s="238" t="s">
        <v>82</v>
      </c>
      <c r="AY252" s="16" t="s">
        <v>147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80</v>
      </c>
      <c r="BK252" s="239">
        <f>ROUND(I252*H252,2)</f>
        <v>0</v>
      </c>
      <c r="BL252" s="16" t="s">
        <v>218</v>
      </c>
      <c r="BM252" s="238" t="s">
        <v>384</v>
      </c>
    </row>
    <row r="253" s="2" customFormat="1" ht="37.8" customHeight="1">
      <c r="A253" s="37"/>
      <c r="B253" s="38"/>
      <c r="C253" s="226" t="s">
        <v>385</v>
      </c>
      <c r="D253" s="226" t="s">
        <v>150</v>
      </c>
      <c r="E253" s="227" t="s">
        <v>386</v>
      </c>
      <c r="F253" s="228" t="s">
        <v>387</v>
      </c>
      <c r="G253" s="229" t="s">
        <v>375</v>
      </c>
      <c r="H253" s="230">
        <v>1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40</v>
      </c>
      <c r="O253" s="90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218</v>
      </c>
      <c r="AT253" s="238" t="s">
        <v>150</v>
      </c>
      <c r="AU253" s="238" t="s">
        <v>82</v>
      </c>
      <c r="AY253" s="16" t="s">
        <v>147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218</v>
      </c>
      <c r="BM253" s="238" t="s">
        <v>388</v>
      </c>
    </row>
    <row r="254" s="12" customFormat="1" ht="22.8" customHeight="1">
      <c r="A254" s="12"/>
      <c r="B254" s="210"/>
      <c r="C254" s="211"/>
      <c r="D254" s="212" t="s">
        <v>74</v>
      </c>
      <c r="E254" s="224" t="s">
        <v>389</v>
      </c>
      <c r="F254" s="224" t="s">
        <v>390</v>
      </c>
      <c r="G254" s="211"/>
      <c r="H254" s="211"/>
      <c r="I254" s="214"/>
      <c r="J254" s="225">
        <f>BK254</f>
        <v>0</v>
      </c>
      <c r="K254" s="211"/>
      <c r="L254" s="216"/>
      <c r="M254" s="217"/>
      <c r="N254" s="218"/>
      <c r="O254" s="218"/>
      <c r="P254" s="219">
        <f>SUM(P255:P256)</f>
        <v>0</v>
      </c>
      <c r="Q254" s="218"/>
      <c r="R254" s="219">
        <f>SUM(R255:R256)</f>
        <v>0</v>
      </c>
      <c r="S254" s="218"/>
      <c r="T254" s="220">
        <f>SUM(T255:T256)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1" t="s">
        <v>82</v>
      </c>
      <c r="AT254" s="222" t="s">
        <v>74</v>
      </c>
      <c r="AU254" s="222" t="s">
        <v>80</v>
      </c>
      <c r="AY254" s="221" t="s">
        <v>147</v>
      </c>
      <c r="BK254" s="223">
        <f>SUM(BK255:BK256)</f>
        <v>0</v>
      </c>
    </row>
    <row r="255" s="2" customFormat="1" ht="14.4" customHeight="1">
      <c r="A255" s="37"/>
      <c r="B255" s="38"/>
      <c r="C255" s="226" t="s">
        <v>391</v>
      </c>
      <c r="D255" s="226" t="s">
        <v>150</v>
      </c>
      <c r="E255" s="227" t="s">
        <v>392</v>
      </c>
      <c r="F255" s="228" t="s">
        <v>393</v>
      </c>
      <c r="G255" s="229" t="s">
        <v>375</v>
      </c>
      <c r="H255" s="230">
        <v>1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40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218</v>
      </c>
      <c r="AT255" s="238" t="s">
        <v>150</v>
      </c>
      <c r="AU255" s="238" t="s">
        <v>82</v>
      </c>
      <c r="AY255" s="16" t="s">
        <v>147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218</v>
      </c>
      <c r="BM255" s="238" t="s">
        <v>394</v>
      </c>
    </row>
    <row r="256" s="2" customFormat="1" ht="37.8" customHeight="1">
      <c r="A256" s="37"/>
      <c r="B256" s="38"/>
      <c r="C256" s="226" t="s">
        <v>395</v>
      </c>
      <c r="D256" s="226" t="s">
        <v>150</v>
      </c>
      <c r="E256" s="227" t="s">
        <v>396</v>
      </c>
      <c r="F256" s="228" t="s">
        <v>397</v>
      </c>
      <c r="G256" s="229" t="s">
        <v>375</v>
      </c>
      <c r="H256" s="230">
        <v>1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40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218</v>
      </c>
      <c r="AT256" s="238" t="s">
        <v>150</v>
      </c>
      <c r="AU256" s="238" t="s">
        <v>82</v>
      </c>
      <c r="AY256" s="16" t="s">
        <v>147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80</v>
      </c>
      <c r="BK256" s="239">
        <f>ROUND(I256*H256,2)</f>
        <v>0</v>
      </c>
      <c r="BL256" s="16" t="s">
        <v>218</v>
      </c>
      <c r="BM256" s="238" t="s">
        <v>398</v>
      </c>
    </row>
    <row r="257" s="12" customFormat="1" ht="22.8" customHeight="1">
      <c r="A257" s="12"/>
      <c r="B257" s="210"/>
      <c r="C257" s="211"/>
      <c r="D257" s="212" t="s">
        <v>74</v>
      </c>
      <c r="E257" s="224" t="s">
        <v>399</v>
      </c>
      <c r="F257" s="224" t="s">
        <v>400</v>
      </c>
      <c r="G257" s="211"/>
      <c r="H257" s="211"/>
      <c r="I257" s="214"/>
      <c r="J257" s="225">
        <f>BK257</f>
        <v>0</v>
      </c>
      <c r="K257" s="211"/>
      <c r="L257" s="216"/>
      <c r="M257" s="217"/>
      <c r="N257" s="218"/>
      <c r="O257" s="218"/>
      <c r="P257" s="219">
        <f>P258</f>
        <v>0</v>
      </c>
      <c r="Q257" s="218"/>
      <c r="R257" s="219">
        <f>R258</f>
        <v>0</v>
      </c>
      <c r="S257" s="218"/>
      <c r="T257" s="220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1" t="s">
        <v>82</v>
      </c>
      <c r="AT257" s="222" t="s">
        <v>74</v>
      </c>
      <c r="AU257" s="222" t="s">
        <v>80</v>
      </c>
      <c r="AY257" s="221" t="s">
        <v>147</v>
      </c>
      <c r="BK257" s="223">
        <f>BK258</f>
        <v>0</v>
      </c>
    </row>
    <row r="258" s="2" customFormat="1" ht="14.4" customHeight="1">
      <c r="A258" s="37"/>
      <c r="B258" s="38"/>
      <c r="C258" s="226" t="s">
        <v>401</v>
      </c>
      <c r="D258" s="226" t="s">
        <v>150</v>
      </c>
      <c r="E258" s="227" t="s">
        <v>402</v>
      </c>
      <c r="F258" s="228" t="s">
        <v>403</v>
      </c>
      <c r="G258" s="229" t="s">
        <v>375</v>
      </c>
      <c r="H258" s="230">
        <v>1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40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218</v>
      </c>
      <c r="AT258" s="238" t="s">
        <v>150</v>
      </c>
      <c r="AU258" s="238" t="s">
        <v>82</v>
      </c>
      <c r="AY258" s="16" t="s">
        <v>147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80</v>
      </c>
      <c r="BK258" s="239">
        <f>ROUND(I258*H258,2)</f>
        <v>0</v>
      </c>
      <c r="BL258" s="16" t="s">
        <v>218</v>
      </c>
      <c r="BM258" s="238" t="s">
        <v>404</v>
      </c>
    </row>
    <row r="259" s="12" customFormat="1" ht="22.8" customHeight="1">
      <c r="A259" s="12"/>
      <c r="B259" s="210"/>
      <c r="C259" s="211"/>
      <c r="D259" s="212" t="s">
        <v>74</v>
      </c>
      <c r="E259" s="224" t="s">
        <v>405</v>
      </c>
      <c r="F259" s="224" t="s">
        <v>406</v>
      </c>
      <c r="G259" s="211"/>
      <c r="H259" s="211"/>
      <c r="I259" s="214"/>
      <c r="J259" s="225">
        <f>BK259</f>
        <v>0</v>
      </c>
      <c r="K259" s="211"/>
      <c r="L259" s="216"/>
      <c r="M259" s="217"/>
      <c r="N259" s="218"/>
      <c r="O259" s="218"/>
      <c r="P259" s="219">
        <f>SUM(P260:P290)</f>
        <v>0</v>
      </c>
      <c r="Q259" s="218"/>
      <c r="R259" s="219">
        <f>SUM(R260:R290)</f>
        <v>0.11747000000000001</v>
      </c>
      <c r="S259" s="218"/>
      <c r="T259" s="220">
        <f>SUM(T260:T290)</f>
        <v>0.19351000000000004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82</v>
      </c>
      <c r="AT259" s="222" t="s">
        <v>74</v>
      </c>
      <c r="AU259" s="222" t="s">
        <v>80</v>
      </c>
      <c r="AY259" s="221" t="s">
        <v>147</v>
      </c>
      <c r="BK259" s="223">
        <f>SUM(BK260:BK290)</f>
        <v>0</v>
      </c>
    </row>
    <row r="260" s="2" customFormat="1" ht="14.4" customHeight="1">
      <c r="A260" s="37"/>
      <c r="B260" s="38"/>
      <c r="C260" s="226" t="s">
        <v>407</v>
      </c>
      <c r="D260" s="226" t="s">
        <v>150</v>
      </c>
      <c r="E260" s="227" t="s">
        <v>408</v>
      </c>
      <c r="F260" s="228" t="s">
        <v>409</v>
      </c>
      <c r="G260" s="229" t="s">
        <v>375</v>
      </c>
      <c r="H260" s="230">
        <v>1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40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0.034200000000000001</v>
      </c>
      <c r="T260" s="237">
        <f>S260*H260</f>
        <v>0.034200000000000001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218</v>
      </c>
      <c r="AT260" s="238" t="s">
        <v>150</v>
      </c>
      <c r="AU260" s="238" t="s">
        <v>82</v>
      </c>
      <c r="AY260" s="16" t="s">
        <v>147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80</v>
      </c>
      <c r="BK260" s="239">
        <f>ROUND(I260*H260,2)</f>
        <v>0</v>
      </c>
      <c r="BL260" s="16" t="s">
        <v>218</v>
      </c>
      <c r="BM260" s="238" t="s">
        <v>410</v>
      </c>
    </row>
    <row r="261" s="2" customFormat="1" ht="14.4" customHeight="1">
      <c r="A261" s="37"/>
      <c r="B261" s="38"/>
      <c r="C261" s="226" t="s">
        <v>411</v>
      </c>
      <c r="D261" s="226" t="s">
        <v>150</v>
      </c>
      <c r="E261" s="227" t="s">
        <v>408</v>
      </c>
      <c r="F261" s="228" t="s">
        <v>409</v>
      </c>
      <c r="G261" s="229" t="s">
        <v>375</v>
      </c>
      <c r="H261" s="230">
        <v>1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40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0.034200000000000001</v>
      </c>
      <c r="T261" s="237">
        <f>S261*H261</f>
        <v>0.034200000000000001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218</v>
      </c>
      <c r="AT261" s="238" t="s">
        <v>150</v>
      </c>
      <c r="AU261" s="238" t="s">
        <v>82</v>
      </c>
      <c r="AY261" s="16" t="s">
        <v>147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218</v>
      </c>
      <c r="BM261" s="238" t="s">
        <v>412</v>
      </c>
    </row>
    <row r="262" s="2" customFormat="1" ht="24.15" customHeight="1">
      <c r="A262" s="37"/>
      <c r="B262" s="38"/>
      <c r="C262" s="226" t="s">
        <v>413</v>
      </c>
      <c r="D262" s="226" t="s">
        <v>150</v>
      </c>
      <c r="E262" s="227" t="s">
        <v>414</v>
      </c>
      <c r="F262" s="228" t="s">
        <v>415</v>
      </c>
      <c r="G262" s="229" t="s">
        <v>375</v>
      </c>
      <c r="H262" s="230">
        <v>1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40</v>
      </c>
      <c r="O262" s="90"/>
      <c r="P262" s="236">
        <f>O262*H262</f>
        <v>0</v>
      </c>
      <c r="Q262" s="236">
        <v>0.016969999999999999</v>
      </c>
      <c r="R262" s="236">
        <f>Q262*H262</f>
        <v>0.016969999999999999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218</v>
      </c>
      <c r="AT262" s="238" t="s">
        <v>150</v>
      </c>
      <c r="AU262" s="238" t="s">
        <v>82</v>
      </c>
      <c r="AY262" s="16" t="s">
        <v>147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80</v>
      </c>
      <c r="BK262" s="239">
        <f>ROUND(I262*H262,2)</f>
        <v>0</v>
      </c>
      <c r="BL262" s="16" t="s">
        <v>218</v>
      </c>
      <c r="BM262" s="238" t="s">
        <v>416</v>
      </c>
    </row>
    <row r="263" s="2" customFormat="1" ht="24.15" customHeight="1">
      <c r="A263" s="37"/>
      <c r="B263" s="38"/>
      <c r="C263" s="226" t="s">
        <v>417</v>
      </c>
      <c r="D263" s="226" t="s">
        <v>150</v>
      </c>
      <c r="E263" s="227" t="s">
        <v>414</v>
      </c>
      <c r="F263" s="228" t="s">
        <v>415</v>
      </c>
      <c r="G263" s="229" t="s">
        <v>375</v>
      </c>
      <c r="H263" s="230">
        <v>1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40</v>
      </c>
      <c r="O263" s="90"/>
      <c r="P263" s="236">
        <f>O263*H263</f>
        <v>0</v>
      </c>
      <c r="Q263" s="236">
        <v>0.016969999999999999</v>
      </c>
      <c r="R263" s="236">
        <f>Q263*H263</f>
        <v>0.016969999999999999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218</v>
      </c>
      <c r="AT263" s="238" t="s">
        <v>150</v>
      </c>
      <c r="AU263" s="238" t="s">
        <v>82</v>
      </c>
      <c r="AY263" s="16" t="s">
        <v>147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80</v>
      </c>
      <c r="BK263" s="239">
        <f>ROUND(I263*H263,2)</f>
        <v>0</v>
      </c>
      <c r="BL263" s="16" t="s">
        <v>218</v>
      </c>
      <c r="BM263" s="238" t="s">
        <v>418</v>
      </c>
    </row>
    <row r="264" s="2" customFormat="1" ht="14.4" customHeight="1">
      <c r="A264" s="37"/>
      <c r="B264" s="38"/>
      <c r="C264" s="226" t="s">
        <v>419</v>
      </c>
      <c r="D264" s="226" t="s">
        <v>150</v>
      </c>
      <c r="E264" s="227" t="s">
        <v>420</v>
      </c>
      <c r="F264" s="228" t="s">
        <v>421</v>
      </c>
      <c r="G264" s="229" t="s">
        <v>375</v>
      </c>
      <c r="H264" s="230">
        <v>2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40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0.019460000000000002</v>
      </c>
      <c r="T264" s="237">
        <f>S264*H264</f>
        <v>0.038920000000000003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218</v>
      </c>
      <c r="AT264" s="238" t="s">
        <v>150</v>
      </c>
      <c r="AU264" s="238" t="s">
        <v>82</v>
      </c>
      <c r="AY264" s="16" t="s">
        <v>147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218</v>
      </c>
      <c r="BM264" s="238" t="s">
        <v>422</v>
      </c>
    </row>
    <row r="265" s="2" customFormat="1" ht="14.4" customHeight="1">
      <c r="A265" s="37"/>
      <c r="B265" s="38"/>
      <c r="C265" s="226" t="s">
        <v>423</v>
      </c>
      <c r="D265" s="226" t="s">
        <v>150</v>
      </c>
      <c r="E265" s="227" t="s">
        <v>420</v>
      </c>
      <c r="F265" s="228" t="s">
        <v>421</v>
      </c>
      <c r="G265" s="229" t="s">
        <v>375</v>
      </c>
      <c r="H265" s="230">
        <v>1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40</v>
      </c>
      <c r="O265" s="90"/>
      <c r="P265" s="236">
        <f>O265*H265</f>
        <v>0</v>
      </c>
      <c r="Q265" s="236">
        <v>0</v>
      </c>
      <c r="R265" s="236">
        <f>Q265*H265</f>
        <v>0</v>
      </c>
      <c r="S265" s="236">
        <v>0.019460000000000002</v>
      </c>
      <c r="T265" s="237">
        <f>S265*H265</f>
        <v>0.019460000000000002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218</v>
      </c>
      <c r="AT265" s="238" t="s">
        <v>150</v>
      </c>
      <c r="AU265" s="238" t="s">
        <v>82</v>
      </c>
      <c r="AY265" s="16" t="s">
        <v>147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80</v>
      </c>
      <c r="BK265" s="239">
        <f>ROUND(I265*H265,2)</f>
        <v>0</v>
      </c>
      <c r="BL265" s="16" t="s">
        <v>218</v>
      </c>
      <c r="BM265" s="238" t="s">
        <v>424</v>
      </c>
    </row>
    <row r="266" s="2" customFormat="1" ht="24.15" customHeight="1">
      <c r="A266" s="37"/>
      <c r="B266" s="38"/>
      <c r="C266" s="226" t="s">
        <v>425</v>
      </c>
      <c r="D266" s="226" t="s">
        <v>150</v>
      </c>
      <c r="E266" s="227" t="s">
        <v>426</v>
      </c>
      <c r="F266" s="228" t="s">
        <v>427</v>
      </c>
      <c r="G266" s="229" t="s">
        <v>375</v>
      </c>
      <c r="H266" s="230">
        <v>2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40</v>
      </c>
      <c r="O266" s="90"/>
      <c r="P266" s="236">
        <f>O266*H266</f>
        <v>0</v>
      </c>
      <c r="Q266" s="236">
        <v>0.01197</v>
      </c>
      <c r="R266" s="236">
        <f>Q266*H266</f>
        <v>0.023939999999999999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218</v>
      </c>
      <c r="AT266" s="238" t="s">
        <v>150</v>
      </c>
      <c r="AU266" s="238" t="s">
        <v>82</v>
      </c>
      <c r="AY266" s="16" t="s">
        <v>147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80</v>
      </c>
      <c r="BK266" s="239">
        <f>ROUND(I266*H266,2)</f>
        <v>0</v>
      </c>
      <c r="BL266" s="16" t="s">
        <v>218</v>
      </c>
      <c r="BM266" s="238" t="s">
        <v>428</v>
      </c>
    </row>
    <row r="267" s="2" customFormat="1" ht="24.15" customHeight="1">
      <c r="A267" s="37"/>
      <c r="B267" s="38"/>
      <c r="C267" s="226" t="s">
        <v>429</v>
      </c>
      <c r="D267" s="226" t="s">
        <v>150</v>
      </c>
      <c r="E267" s="227" t="s">
        <v>426</v>
      </c>
      <c r="F267" s="228" t="s">
        <v>427</v>
      </c>
      <c r="G267" s="229" t="s">
        <v>375</v>
      </c>
      <c r="H267" s="230">
        <v>1</v>
      </c>
      <c r="I267" s="231"/>
      <c r="J267" s="232">
        <f>ROUND(I267*H267,2)</f>
        <v>0</v>
      </c>
      <c r="K267" s="233"/>
      <c r="L267" s="43"/>
      <c r="M267" s="234" t="s">
        <v>1</v>
      </c>
      <c r="N267" s="235" t="s">
        <v>40</v>
      </c>
      <c r="O267" s="90"/>
      <c r="P267" s="236">
        <f>O267*H267</f>
        <v>0</v>
      </c>
      <c r="Q267" s="236">
        <v>0.01197</v>
      </c>
      <c r="R267" s="236">
        <f>Q267*H267</f>
        <v>0.01197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218</v>
      </c>
      <c r="AT267" s="238" t="s">
        <v>150</v>
      </c>
      <c r="AU267" s="238" t="s">
        <v>82</v>
      </c>
      <c r="AY267" s="16" t="s">
        <v>147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80</v>
      </c>
      <c r="BK267" s="239">
        <f>ROUND(I267*H267,2)</f>
        <v>0</v>
      </c>
      <c r="BL267" s="16" t="s">
        <v>218</v>
      </c>
      <c r="BM267" s="238" t="s">
        <v>430</v>
      </c>
    </row>
    <row r="268" s="2" customFormat="1" ht="14.4" customHeight="1">
      <c r="A268" s="37"/>
      <c r="B268" s="38"/>
      <c r="C268" s="226" t="s">
        <v>431</v>
      </c>
      <c r="D268" s="226" t="s">
        <v>150</v>
      </c>
      <c r="E268" s="227" t="s">
        <v>432</v>
      </c>
      <c r="F268" s="228" t="s">
        <v>433</v>
      </c>
      <c r="G268" s="229" t="s">
        <v>375</v>
      </c>
      <c r="H268" s="230">
        <v>1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40</v>
      </c>
      <c r="O268" s="90"/>
      <c r="P268" s="236">
        <f>O268*H268</f>
        <v>0</v>
      </c>
      <c r="Q268" s="236">
        <v>0</v>
      </c>
      <c r="R268" s="236">
        <f>Q268*H268</f>
        <v>0</v>
      </c>
      <c r="S268" s="236">
        <v>0.032899999999999999</v>
      </c>
      <c r="T268" s="237">
        <f>S268*H268</f>
        <v>0.032899999999999999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218</v>
      </c>
      <c r="AT268" s="238" t="s">
        <v>150</v>
      </c>
      <c r="AU268" s="238" t="s">
        <v>82</v>
      </c>
      <c r="AY268" s="16" t="s">
        <v>147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218</v>
      </c>
      <c r="BM268" s="238" t="s">
        <v>434</v>
      </c>
    </row>
    <row r="269" s="2" customFormat="1" ht="24.15" customHeight="1">
      <c r="A269" s="37"/>
      <c r="B269" s="38"/>
      <c r="C269" s="226" t="s">
        <v>435</v>
      </c>
      <c r="D269" s="226" t="s">
        <v>150</v>
      </c>
      <c r="E269" s="227" t="s">
        <v>436</v>
      </c>
      <c r="F269" s="228" t="s">
        <v>437</v>
      </c>
      <c r="G269" s="229" t="s">
        <v>375</v>
      </c>
      <c r="H269" s="230">
        <v>1</v>
      </c>
      <c r="I269" s="231"/>
      <c r="J269" s="232">
        <f>ROUND(I269*H269,2)</f>
        <v>0</v>
      </c>
      <c r="K269" s="233"/>
      <c r="L269" s="43"/>
      <c r="M269" s="234" t="s">
        <v>1</v>
      </c>
      <c r="N269" s="235" t="s">
        <v>40</v>
      </c>
      <c r="O269" s="90"/>
      <c r="P269" s="236">
        <f>O269*H269</f>
        <v>0</v>
      </c>
      <c r="Q269" s="236">
        <v>0.016570000000000001</v>
      </c>
      <c r="R269" s="236">
        <f>Q269*H269</f>
        <v>0.016570000000000001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218</v>
      </c>
      <c r="AT269" s="238" t="s">
        <v>150</v>
      </c>
      <c r="AU269" s="238" t="s">
        <v>82</v>
      </c>
      <c r="AY269" s="16" t="s">
        <v>147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80</v>
      </c>
      <c r="BK269" s="239">
        <f>ROUND(I269*H269,2)</f>
        <v>0</v>
      </c>
      <c r="BL269" s="16" t="s">
        <v>218</v>
      </c>
      <c r="BM269" s="238" t="s">
        <v>438</v>
      </c>
    </row>
    <row r="270" s="2" customFormat="1" ht="14.4" customHeight="1">
      <c r="A270" s="37"/>
      <c r="B270" s="38"/>
      <c r="C270" s="226" t="s">
        <v>439</v>
      </c>
      <c r="D270" s="226" t="s">
        <v>150</v>
      </c>
      <c r="E270" s="227" t="s">
        <v>440</v>
      </c>
      <c r="F270" s="228" t="s">
        <v>441</v>
      </c>
      <c r="G270" s="229" t="s">
        <v>375</v>
      </c>
      <c r="H270" s="230">
        <v>1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40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0.024500000000000001</v>
      </c>
      <c r="T270" s="237">
        <f>S270*H270</f>
        <v>0.024500000000000001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218</v>
      </c>
      <c r="AT270" s="238" t="s">
        <v>150</v>
      </c>
      <c r="AU270" s="238" t="s">
        <v>82</v>
      </c>
      <c r="AY270" s="16" t="s">
        <v>147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218</v>
      </c>
      <c r="BM270" s="238" t="s">
        <v>442</v>
      </c>
    </row>
    <row r="271" s="2" customFormat="1" ht="24.15" customHeight="1">
      <c r="A271" s="37"/>
      <c r="B271" s="38"/>
      <c r="C271" s="226" t="s">
        <v>443</v>
      </c>
      <c r="D271" s="226" t="s">
        <v>150</v>
      </c>
      <c r="E271" s="227" t="s">
        <v>444</v>
      </c>
      <c r="F271" s="228" t="s">
        <v>445</v>
      </c>
      <c r="G271" s="229" t="s">
        <v>375</v>
      </c>
      <c r="H271" s="230">
        <v>1</v>
      </c>
      <c r="I271" s="231"/>
      <c r="J271" s="232">
        <f>ROUND(I271*H271,2)</f>
        <v>0</v>
      </c>
      <c r="K271" s="233"/>
      <c r="L271" s="43"/>
      <c r="M271" s="234" t="s">
        <v>1</v>
      </c>
      <c r="N271" s="235" t="s">
        <v>40</v>
      </c>
      <c r="O271" s="90"/>
      <c r="P271" s="236">
        <f>O271*H271</f>
        <v>0</v>
      </c>
      <c r="Q271" s="236">
        <v>0.019369999999999998</v>
      </c>
      <c r="R271" s="236">
        <f>Q271*H271</f>
        <v>0.019369999999999998</v>
      </c>
      <c r="S271" s="236">
        <v>0</v>
      </c>
      <c r="T271" s="23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8" t="s">
        <v>218</v>
      </c>
      <c r="AT271" s="238" t="s">
        <v>150</v>
      </c>
      <c r="AU271" s="238" t="s">
        <v>82</v>
      </c>
      <c r="AY271" s="16" t="s">
        <v>147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6" t="s">
        <v>80</v>
      </c>
      <c r="BK271" s="239">
        <f>ROUND(I271*H271,2)</f>
        <v>0</v>
      </c>
      <c r="BL271" s="16" t="s">
        <v>218</v>
      </c>
      <c r="BM271" s="238" t="s">
        <v>446</v>
      </c>
    </row>
    <row r="272" s="2" customFormat="1" ht="24.15" customHeight="1">
      <c r="A272" s="37"/>
      <c r="B272" s="38"/>
      <c r="C272" s="226" t="s">
        <v>447</v>
      </c>
      <c r="D272" s="226" t="s">
        <v>150</v>
      </c>
      <c r="E272" s="227" t="s">
        <v>448</v>
      </c>
      <c r="F272" s="228" t="s">
        <v>449</v>
      </c>
      <c r="G272" s="229" t="s">
        <v>337</v>
      </c>
      <c r="H272" s="230">
        <v>0.10199999999999999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40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218</v>
      </c>
      <c r="AT272" s="238" t="s">
        <v>150</v>
      </c>
      <c r="AU272" s="238" t="s">
        <v>82</v>
      </c>
      <c r="AY272" s="16" t="s">
        <v>147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218</v>
      </c>
      <c r="BM272" s="238" t="s">
        <v>450</v>
      </c>
    </row>
    <row r="273" s="2" customFormat="1" ht="24.15" customHeight="1">
      <c r="A273" s="37"/>
      <c r="B273" s="38"/>
      <c r="C273" s="226" t="s">
        <v>451</v>
      </c>
      <c r="D273" s="226" t="s">
        <v>150</v>
      </c>
      <c r="E273" s="227" t="s">
        <v>448</v>
      </c>
      <c r="F273" s="228" t="s">
        <v>449</v>
      </c>
      <c r="G273" s="229" t="s">
        <v>337</v>
      </c>
      <c r="H273" s="230">
        <v>0.089999999999999997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40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218</v>
      </c>
      <c r="AT273" s="238" t="s">
        <v>150</v>
      </c>
      <c r="AU273" s="238" t="s">
        <v>82</v>
      </c>
      <c r="AY273" s="16" t="s">
        <v>147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80</v>
      </c>
      <c r="BK273" s="239">
        <f>ROUND(I273*H273,2)</f>
        <v>0</v>
      </c>
      <c r="BL273" s="16" t="s">
        <v>218</v>
      </c>
      <c r="BM273" s="238" t="s">
        <v>452</v>
      </c>
    </row>
    <row r="274" s="2" customFormat="1" ht="24.15" customHeight="1">
      <c r="A274" s="37"/>
      <c r="B274" s="38"/>
      <c r="C274" s="226" t="s">
        <v>453</v>
      </c>
      <c r="D274" s="226" t="s">
        <v>150</v>
      </c>
      <c r="E274" s="227" t="s">
        <v>454</v>
      </c>
      <c r="F274" s="228" t="s">
        <v>455</v>
      </c>
      <c r="G274" s="229" t="s">
        <v>375</v>
      </c>
      <c r="H274" s="230">
        <v>3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40</v>
      </c>
      <c r="O274" s="90"/>
      <c r="P274" s="236">
        <f>O274*H274</f>
        <v>0</v>
      </c>
      <c r="Q274" s="236">
        <v>0.00024000000000000001</v>
      </c>
      <c r="R274" s="236">
        <f>Q274*H274</f>
        <v>0.00072000000000000005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218</v>
      </c>
      <c r="AT274" s="238" t="s">
        <v>150</v>
      </c>
      <c r="AU274" s="238" t="s">
        <v>82</v>
      </c>
      <c r="AY274" s="16" t="s">
        <v>147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80</v>
      </c>
      <c r="BK274" s="239">
        <f>ROUND(I274*H274,2)</f>
        <v>0</v>
      </c>
      <c r="BL274" s="16" t="s">
        <v>218</v>
      </c>
      <c r="BM274" s="238" t="s">
        <v>456</v>
      </c>
    </row>
    <row r="275" s="2" customFormat="1" ht="14.4" customHeight="1">
      <c r="A275" s="37"/>
      <c r="B275" s="38"/>
      <c r="C275" s="226" t="s">
        <v>457</v>
      </c>
      <c r="D275" s="226" t="s">
        <v>150</v>
      </c>
      <c r="E275" s="227" t="s">
        <v>458</v>
      </c>
      <c r="F275" s="228" t="s">
        <v>459</v>
      </c>
      <c r="G275" s="229" t="s">
        <v>375</v>
      </c>
      <c r="H275" s="230">
        <v>2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40</v>
      </c>
      <c r="O275" s="90"/>
      <c r="P275" s="236">
        <f>O275*H275</f>
        <v>0</v>
      </c>
      <c r="Q275" s="236">
        <v>0</v>
      </c>
      <c r="R275" s="236">
        <f>Q275*H275</f>
        <v>0</v>
      </c>
      <c r="S275" s="236">
        <v>0.00156</v>
      </c>
      <c r="T275" s="237">
        <f>S275*H275</f>
        <v>0.0031199999999999999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218</v>
      </c>
      <c r="AT275" s="238" t="s">
        <v>150</v>
      </c>
      <c r="AU275" s="238" t="s">
        <v>82</v>
      </c>
      <c r="AY275" s="16" t="s">
        <v>147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80</v>
      </c>
      <c r="BK275" s="239">
        <f>ROUND(I275*H275,2)</f>
        <v>0</v>
      </c>
      <c r="BL275" s="16" t="s">
        <v>218</v>
      </c>
      <c r="BM275" s="238" t="s">
        <v>460</v>
      </c>
    </row>
    <row r="276" s="2" customFormat="1" ht="14.4" customHeight="1">
      <c r="A276" s="37"/>
      <c r="B276" s="38"/>
      <c r="C276" s="226" t="s">
        <v>461</v>
      </c>
      <c r="D276" s="226" t="s">
        <v>150</v>
      </c>
      <c r="E276" s="227" t="s">
        <v>458</v>
      </c>
      <c r="F276" s="228" t="s">
        <v>459</v>
      </c>
      <c r="G276" s="229" t="s">
        <v>375</v>
      </c>
      <c r="H276" s="230">
        <v>1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40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0.00156</v>
      </c>
      <c r="T276" s="237">
        <f>S276*H276</f>
        <v>0.00156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218</v>
      </c>
      <c r="AT276" s="238" t="s">
        <v>150</v>
      </c>
      <c r="AU276" s="238" t="s">
        <v>82</v>
      </c>
      <c r="AY276" s="16" t="s">
        <v>147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80</v>
      </c>
      <c r="BK276" s="239">
        <f>ROUND(I276*H276,2)</f>
        <v>0</v>
      </c>
      <c r="BL276" s="16" t="s">
        <v>218</v>
      </c>
      <c r="BM276" s="238" t="s">
        <v>462</v>
      </c>
    </row>
    <row r="277" s="2" customFormat="1" ht="14.4" customHeight="1">
      <c r="A277" s="37"/>
      <c r="B277" s="38"/>
      <c r="C277" s="226" t="s">
        <v>463</v>
      </c>
      <c r="D277" s="226" t="s">
        <v>150</v>
      </c>
      <c r="E277" s="227" t="s">
        <v>464</v>
      </c>
      <c r="F277" s="228" t="s">
        <v>465</v>
      </c>
      <c r="G277" s="229" t="s">
        <v>375</v>
      </c>
      <c r="H277" s="230">
        <v>1</v>
      </c>
      <c r="I277" s="231"/>
      <c r="J277" s="232">
        <f>ROUND(I277*H277,2)</f>
        <v>0</v>
      </c>
      <c r="K277" s="233"/>
      <c r="L277" s="43"/>
      <c r="M277" s="234" t="s">
        <v>1</v>
      </c>
      <c r="N277" s="235" t="s">
        <v>40</v>
      </c>
      <c r="O277" s="90"/>
      <c r="P277" s="236">
        <f>O277*H277</f>
        <v>0</v>
      </c>
      <c r="Q277" s="236">
        <v>0</v>
      </c>
      <c r="R277" s="236">
        <f>Q277*H277</f>
        <v>0</v>
      </c>
      <c r="S277" s="236">
        <v>0.00085999999999999998</v>
      </c>
      <c r="T277" s="237">
        <f>S277*H277</f>
        <v>0.00085999999999999998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8" t="s">
        <v>218</v>
      </c>
      <c r="AT277" s="238" t="s">
        <v>150</v>
      </c>
      <c r="AU277" s="238" t="s">
        <v>82</v>
      </c>
      <c r="AY277" s="16" t="s">
        <v>147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6" t="s">
        <v>80</v>
      </c>
      <c r="BK277" s="239">
        <f>ROUND(I277*H277,2)</f>
        <v>0</v>
      </c>
      <c r="BL277" s="16" t="s">
        <v>218</v>
      </c>
      <c r="BM277" s="238" t="s">
        <v>466</v>
      </c>
    </row>
    <row r="278" s="2" customFormat="1" ht="14.4" customHeight="1">
      <c r="A278" s="37"/>
      <c r="B278" s="38"/>
      <c r="C278" s="226" t="s">
        <v>467</v>
      </c>
      <c r="D278" s="226" t="s">
        <v>150</v>
      </c>
      <c r="E278" s="227" t="s">
        <v>468</v>
      </c>
      <c r="F278" s="228" t="s">
        <v>469</v>
      </c>
      <c r="G278" s="229" t="s">
        <v>375</v>
      </c>
      <c r="H278" s="230">
        <v>2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40</v>
      </c>
      <c r="O278" s="90"/>
      <c r="P278" s="236">
        <f>O278*H278</f>
        <v>0</v>
      </c>
      <c r="Q278" s="236">
        <v>0.0018</v>
      </c>
      <c r="R278" s="236">
        <f>Q278*H278</f>
        <v>0.0035999999999999999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218</v>
      </c>
      <c r="AT278" s="238" t="s">
        <v>150</v>
      </c>
      <c r="AU278" s="238" t="s">
        <v>82</v>
      </c>
      <c r="AY278" s="16" t="s">
        <v>147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80</v>
      </c>
      <c r="BK278" s="239">
        <f>ROUND(I278*H278,2)</f>
        <v>0</v>
      </c>
      <c r="BL278" s="16" t="s">
        <v>218</v>
      </c>
      <c r="BM278" s="238" t="s">
        <v>470</v>
      </c>
    </row>
    <row r="279" s="2" customFormat="1" ht="14.4" customHeight="1">
      <c r="A279" s="37"/>
      <c r="B279" s="38"/>
      <c r="C279" s="226" t="s">
        <v>471</v>
      </c>
      <c r="D279" s="226" t="s">
        <v>150</v>
      </c>
      <c r="E279" s="227" t="s">
        <v>468</v>
      </c>
      <c r="F279" s="228" t="s">
        <v>469</v>
      </c>
      <c r="G279" s="229" t="s">
        <v>375</v>
      </c>
      <c r="H279" s="230">
        <v>1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40</v>
      </c>
      <c r="O279" s="90"/>
      <c r="P279" s="236">
        <f>O279*H279</f>
        <v>0</v>
      </c>
      <c r="Q279" s="236">
        <v>0.0018</v>
      </c>
      <c r="R279" s="236">
        <f>Q279*H279</f>
        <v>0.0018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218</v>
      </c>
      <c r="AT279" s="238" t="s">
        <v>150</v>
      </c>
      <c r="AU279" s="238" t="s">
        <v>82</v>
      </c>
      <c r="AY279" s="16" t="s">
        <v>147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218</v>
      </c>
      <c r="BM279" s="238" t="s">
        <v>472</v>
      </c>
    </row>
    <row r="280" s="2" customFormat="1" ht="14.4" customHeight="1">
      <c r="A280" s="37"/>
      <c r="B280" s="38"/>
      <c r="C280" s="226" t="s">
        <v>473</v>
      </c>
      <c r="D280" s="226" t="s">
        <v>150</v>
      </c>
      <c r="E280" s="227" t="s">
        <v>474</v>
      </c>
      <c r="F280" s="228" t="s">
        <v>475</v>
      </c>
      <c r="G280" s="229" t="s">
        <v>375</v>
      </c>
      <c r="H280" s="230">
        <v>1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40</v>
      </c>
      <c r="O280" s="90"/>
      <c r="P280" s="236">
        <f>O280*H280</f>
        <v>0</v>
      </c>
      <c r="Q280" s="236">
        <v>0.0019599999999999999</v>
      </c>
      <c r="R280" s="236">
        <f>Q280*H280</f>
        <v>0.0019599999999999999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218</v>
      </c>
      <c r="AT280" s="238" t="s">
        <v>150</v>
      </c>
      <c r="AU280" s="238" t="s">
        <v>82</v>
      </c>
      <c r="AY280" s="16" t="s">
        <v>147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80</v>
      </c>
      <c r="BK280" s="239">
        <f>ROUND(I280*H280,2)</f>
        <v>0</v>
      </c>
      <c r="BL280" s="16" t="s">
        <v>218</v>
      </c>
      <c r="BM280" s="238" t="s">
        <v>476</v>
      </c>
    </row>
    <row r="281" s="2" customFormat="1" ht="14.4" customHeight="1">
      <c r="A281" s="37"/>
      <c r="B281" s="38"/>
      <c r="C281" s="226" t="s">
        <v>477</v>
      </c>
      <c r="D281" s="226" t="s">
        <v>150</v>
      </c>
      <c r="E281" s="227" t="s">
        <v>478</v>
      </c>
      <c r="F281" s="228" t="s">
        <v>479</v>
      </c>
      <c r="G281" s="229" t="s">
        <v>375</v>
      </c>
      <c r="H281" s="230">
        <v>1</v>
      </c>
      <c r="I281" s="231"/>
      <c r="J281" s="232">
        <f>ROUND(I281*H281,2)</f>
        <v>0</v>
      </c>
      <c r="K281" s="233"/>
      <c r="L281" s="43"/>
      <c r="M281" s="234" t="s">
        <v>1</v>
      </c>
      <c r="N281" s="235" t="s">
        <v>40</v>
      </c>
      <c r="O281" s="90"/>
      <c r="P281" s="236">
        <f>O281*H281</f>
        <v>0</v>
      </c>
      <c r="Q281" s="236">
        <v>0.0018400000000000001</v>
      </c>
      <c r="R281" s="236">
        <f>Q281*H281</f>
        <v>0.0018400000000000001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218</v>
      </c>
      <c r="AT281" s="238" t="s">
        <v>150</v>
      </c>
      <c r="AU281" s="238" t="s">
        <v>82</v>
      </c>
      <c r="AY281" s="16" t="s">
        <v>147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80</v>
      </c>
      <c r="BK281" s="239">
        <f>ROUND(I281*H281,2)</f>
        <v>0</v>
      </c>
      <c r="BL281" s="16" t="s">
        <v>218</v>
      </c>
      <c r="BM281" s="238" t="s">
        <v>480</v>
      </c>
    </row>
    <row r="282" s="2" customFormat="1" ht="14.4" customHeight="1">
      <c r="A282" s="37"/>
      <c r="B282" s="38"/>
      <c r="C282" s="226" t="s">
        <v>481</v>
      </c>
      <c r="D282" s="226" t="s">
        <v>150</v>
      </c>
      <c r="E282" s="227" t="s">
        <v>482</v>
      </c>
      <c r="F282" s="228" t="s">
        <v>483</v>
      </c>
      <c r="G282" s="229" t="s">
        <v>252</v>
      </c>
      <c r="H282" s="230">
        <v>1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40</v>
      </c>
      <c r="O282" s="90"/>
      <c r="P282" s="236">
        <f>O282*H282</f>
        <v>0</v>
      </c>
      <c r="Q282" s="236">
        <v>0.00013999999999999999</v>
      </c>
      <c r="R282" s="236">
        <f>Q282*H282</f>
        <v>0.00013999999999999999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218</v>
      </c>
      <c r="AT282" s="238" t="s">
        <v>150</v>
      </c>
      <c r="AU282" s="238" t="s">
        <v>82</v>
      </c>
      <c r="AY282" s="16" t="s">
        <v>147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80</v>
      </c>
      <c r="BK282" s="239">
        <f>ROUND(I282*H282,2)</f>
        <v>0</v>
      </c>
      <c r="BL282" s="16" t="s">
        <v>218</v>
      </c>
      <c r="BM282" s="238" t="s">
        <v>484</v>
      </c>
    </row>
    <row r="283" s="2" customFormat="1" ht="14.4" customHeight="1">
      <c r="A283" s="37"/>
      <c r="B283" s="38"/>
      <c r="C283" s="226" t="s">
        <v>485</v>
      </c>
      <c r="D283" s="226" t="s">
        <v>150</v>
      </c>
      <c r="E283" s="227" t="s">
        <v>486</v>
      </c>
      <c r="F283" s="228" t="s">
        <v>487</v>
      </c>
      <c r="G283" s="229" t="s">
        <v>252</v>
      </c>
      <c r="H283" s="230">
        <v>2</v>
      </c>
      <c r="I283" s="231"/>
      <c r="J283" s="232">
        <f>ROUND(I283*H283,2)</f>
        <v>0</v>
      </c>
      <c r="K283" s="233"/>
      <c r="L283" s="43"/>
      <c r="M283" s="234" t="s">
        <v>1</v>
      </c>
      <c r="N283" s="235" t="s">
        <v>40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0.00084999999999999995</v>
      </c>
      <c r="T283" s="237">
        <f>S283*H283</f>
        <v>0.0016999999999999999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218</v>
      </c>
      <c r="AT283" s="238" t="s">
        <v>150</v>
      </c>
      <c r="AU283" s="238" t="s">
        <v>82</v>
      </c>
      <c r="AY283" s="16" t="s">
        <v>147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80</v>
      </c>
      <c r="BK283" s="239">
        <f>ROUND(I283*H283,2)</f>
        <v>0</v>
      </c>
      <c r="BL283" s="16" t="s">
        <v>218</v>
      </c>
      <c r="BM283" s="238" t="s">
        <v>488</v>
      </c>
    </row>
    <row r="284" s="2" customFormat="1" ht="14.4" customHeight="1">
      <c r="A284" s="37"/>
      <c r="B284" s="38"/>
      <c r="C284" s="226" t="s">
        <v>489</v>
      </c>
      <c r="D284" s="226" t="s">
        <v>150</v>
      </c>
      <c r="E284" s="227" t="s">
        <v>486</v>
      </c>
      <c r="F284" s="228" t="s">
        <v>487</v>
      </c>
      <c r="G284" s="229" t="s">
        <v>252</v>
      </c>
      <c r="H284" s="230">
        <v>1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40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0.00084999999999999995</v>
      </c>
      <c r="T284" s="237">
        <f>S284*H284</f>
        <v>0.00084999999999999995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218</v>
      </c>
      <c r="AT284" s="238" t="s">
        <v>150</v>
      </c>
      <c r="AU284" s="238" t="s">
        <v>82</v>
      </c>
      <c r="AY284" s="16" t="s">
        <v>147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80</v>
      </c>
      <c r="BK284" s="239">
        <f>ROUND(I284*H284,2)</f>
        <v>0</v>
      </c>
      <c r="BL284" s="16" t="s">
        <v>218</v>
      </c>
      <c r="BM284" s="238" t="s">
        <v>490</v>
      </c>
    </row>
    <row r="285" s="2" customFormat="1" ht="14.4" customHeight="1">
      <c r="A285" s="37"/>
      <c r="B285" s="38"/>
      <c r="C285" s="226" t="s">
        <v>491</v>
      </c>
      <c r="D285" s="226" t="s">
        <v>150</v>
      </c>
      <c r="E285" s="227" t="s">
        <v>492</v>
      </c>
      <c r="F285" s="228" t="s">
        <v>493</v>
      </c>
      <c r="G285" s="229" t="s">
        <v>252</v>
      </c>
      <c r="H285" s="230">
        <v>2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40</v>
      </c>
      <c r="O285" s="90"/>
      <c r="P285" s="236">
        <f>O285*H285</f>
        <v>0</v>
      </c>
      <c r="Q285" s="236">
        <v>0.00023000000000000001</v>
      </c>
      <c r="R285" s="236">
        <f>Q285*H285</f>
        <v>0.00046000000000000001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218</v>
      </c>
      <c r="AT285" s="238" t="s">
        <v>150</v>
      </c>
      <c r="AU285" s="238" t="s">
        <v>82</v>
      </c>
      <c r="AY285" s="16" t="s">
        <v>147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80</v>
      </c>
      <c r="BK285" s="239">
        <f>ROUND(I285*H285,2)</f>
        <v>0</v>
      </c>
      <c r="BL285" s="16" t="s">
        <v>218</v>
      </c>
      <c r="BM285" s="238" t="s">
        <v>494</v>
      </c>
    </row>
    <row r="286" s="2" customFormat="1" ht="14.4" customHeight="1">
      <c r="A286" s="37"/>
      <c r="B286" s="38"/>
      <c r="C286" s="226" t="s">
        <v>495</v>
      </c>
      <c r="D286" s="226" t="s">
        <v>150</v>
      </c>
      <c r="E286" s="227" t="s">
        <v>492</v>
      </c>
      <c r="F286" s="228" t="s">
        <v>493</v>
      </c>
      <c r="G286" s="229" t="s">
        <v>252</v>
      </c>
      <c r="H286" s="230">
        <v>1</v>
      </c>
      <c r="I286" s="231"/>
      <c r="J286" s="232">
        <f>ROUND(I286*H286,2)</f>
        <v>0</v>
      </c>
      <c r="K286" s="233"/>
      <c r="L286" s="43"/>
      <c r="M286" s="234" t="s">
        <v>1</v>
      </c>
      <c r="N286" s="235" t="s">
        <v>40</v>
      </c>
      <c r="O286" s="90"/>
      <c r="P286" s="236">
        <f>O286*H286</f>
        <v>0</v>
      </c>
      <c r="Q286" s="236">
        <v>0.00023000000000000001</v>
      </c>
      <c r="R286" s="236">
        <f>Q286*H286</f>
        <v>0.00023000000000000001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218</v>
      </c>
      <c r="AT286" s="238" t="s">
        <v>150</v>
      </c>
      <c r="AU286" s="238" t="s">
        <v>82</v>
      </c>
      <c r="AY286" s="16" t="s">
        <v>147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80</v>
      </c>
      <c r="BK286" s="239">
        <f>ROUND(I286*H286,2)</f>
        <v>0</v>
      </c>
      <c r="BL286" s="16" t="s">
        <v>218</v>
      </c>
      <c r="BM286" s="238" t="s">
        <v>496</v>
      </c>
    </row>
    <row r="287" s="2" customFormat="1" ht="14.4" customHeight="1">
      <c r="A287" s="37"/>
      <c r="B287" s="38"/>
      <c r="C287" s="226" t="s">
        <v>497</v>
      </c>
      <c r="D287" s="226" t="s">
        <v>150</v>
      </c>
      <c r="E287" s="227" t="s">
        <v>498</v>
      </c>
      <c r="F287" s="228" t="s">
        <v>499</v>
      </c>
      <c r="G287" s="229" t="s">
        <v>252</v>
      </c>
      <c r="H287" s="230">
        <v>3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40</v>
      </c>
      <c r="O287" s="90"/>
      <c r="P287" s="236">
        <f>O287*H287</f>
        <v>0</v>
      </c>
      <c r="Q287" s="236">
        <v>0.00031</v>
      </c>
      <c r="R287" s="236">
        <f>Q287*H287</f>
        <v>0.00093000000000000005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218</v>
      </c>
      <c r="AT287" s="238" t="s">
        <v>150</v>
      </c>
      <c r="AU287" s="238" t="s">
        <v>82</v>
      </c>
      <c r="AY287" s="16" t="s">
        <v>147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80</v>
      </c>
      <c r="BK287" s="239">
        <f>ROUND(I287*H287,2)</f>
        <v>0</v>
      </c>
      <c r="BL287" s="16" t="s">
        <v>218</v>
      </c>
      <c r="BM287" s="238" t="s">
        <v>500</v>
      </c>
    </row>
    <row r="288" s="2" customFormat="1" ht="24.15" customHeight="1">
      <c r="A288" s="37"/>
      <c r="B288" s="38"/>
      <c r="C288" s="226" t="s">
        <v>501</v>
      </c>
      <c r="D288" s="226" t="s">
        <v>150</v>
      </c>
      <c r="E288" s="227" t="s">
        <v>502</v>
      </c>
      <c r="F288" s="228" t="s">
        <v>503</v>
      </c>
      <c r="G288" s="229" t="s">
        <v>375</v>
      </c>
      <c r="H288" s="230">
        <v>1</v>
      </c>
      <c r="I288" s="231"/>
      <c r="J288" s="232">
        <f>ROUND(I288*H288,2)</f>
        <v>0</v>
      </c>
      <c r="K288" s="233"/>
      <c r="L288" s="43"/>
      <c r="M288" s="234" t="s">
        <v>1</v>
      </c>
      <c r="N288" s="235" t="s">
        <v>40</v>
      </c>
      <c r="O288" s="90"/>
      <c r="P288" s="236">
        <f>O288*H288</f>
        <v>0</v>
      </c>
      <c r="Q288" s="236">
        <v>0</v>
      </c>
      <c r="R288" s="236">
        <f>Q288*H288</f>
        <v>0</v>
      </c>
      <c r="S288" s="236">
        <v>0.00124</v>
      </c>
      <c r="T288" s="237">
        <f>S288*H288</f>
        <v>0.00124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218</v>
      </c>
      <c r="AT288" s="238" t="s">
        <v>150</v>
      </c>
      <c r="AU288" s="238" t="s">
        <v>82</v>
      </c>
      <c r="AY288" s="16" t="s">
        <v>147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80</v>
      </c>
      <c r="BK288" s="239">
        <f>ROUND(I288*H288,2)</f>
        <v>0</v>
      </c>
      <c r="BL288" s="16" t="s">
        <v>218</v>
      </c>
      <c r="BM288" s="238" t="s">
        <v>504</v>
      </c>
    </row>
    <row r="289" s="2" customFormat="1" ht="24.15" customHeight="1">
      <c r="A289" s="37"/>
      <c r="B289" s="38"/>
      <c r="C289" s="226" t="s">
        <v>505</v>
      </c>
      <c r="D289" s="226" t="s">
        <v>150</v>
      </c>
      <c r="E289" s="227" t="s">
        <v>506</v>
      </c>
      <c r="F289" s="228" t="s">
        <v>507</v>
      </c>
      <c r="G289" s="229" t="s">
        <v>337</v>
      </c>
      <c r="H289" s="230">
        <v>0.11700000000000001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40</v>
      </c>
      <c r="O289" s="90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218</v>
      </c>
      <c r="AT289" s="238" t="s">
        <v>150</v>
      </c>
      <c r="AU289" s="238" t="s">
        <v>82</v>
      </c>
      <c r="AY289" s="16" t="s">
        <v>147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80</v>
      </c>
      <c r="BK289" s="239">
        <f>ROUND(I289*H289,2)</f>
        <v>0</v>
      </c>
      <c r="BL289" s="16" t="s">
        <v>218</v>
      </c>
      <c r="BM289" s="238" t="s">
        <v>508</v>
      </c>
    </row>
    <row r="290" s="2" customFormat="1" ht="24.15" customHeight="1">
      <c r="A290" s="37"/>
      <c r="B290" s="38"/>
      <c r="C290" s="226" t="s">
        <v>509</v>
      </c>
      <c r="D290" s="226" t="s">
        <v>150</v>
      </c>
      <c r="E290" s="227" t="s">
        <v>510</v>
      </c>
      <c r="F290" s="228" t="s">
        <v>511</v>
      </c>
      <c r="G290" s="229" t="s">
        <v>337</v>
      </c>
      <c r="H290" s="230">
        <v>0.050999999999999997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40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218</v>
      </c>
      <c r="AT290" s="238" t="s">
        <v>150</v>
      </c>
      <c r="AU290" s="238" t="s">
        <v>82</v>
      </c>
      <c r="AY290" s="16" t="s">
        <v>147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80</v>
      </c>
      <c r="BK290" s="239">
        <f>ROUND(I290*H290,2)</f>
        <v>0</v>
      </c>
      <c r="BL290" s="16" t="s">
        <v>218</v>
      </c>
      <c r="BM290" s="238" t="s">
        <v>512</v>
      </c>
    </row>
    <row r="291" s="12" customFormat="1" ht="22.8" customHeight="1">
      <c r="A291" s="12"/>
      <c r="B291" s="210"/>
      <c r="C291" s="211"/>
      <c r="D291" s="212" t="s">
        <v>74</v>
      </c>
      <c r="E291" s="224" t="s">
        <v>513</v>
      </c>
      <c r="F291" s="224" t="s">
        <v>514</v>
      </c>
      <c r="G291" s="211"/>
      <c r="H291" s="211"/>
      <c r="I291" s="214"/>
      <c r="J291" s="225">
        <f>BK291</f>
        <v>0</v>
      </c>
      <c r="K291" s="211"/>
      <c r="L291" s="216"/>
      <c r="M291" s="217"/>
      <c r="N291" s="218"/>
      <c r="O291" s="218"/>
      <c r="P291" s="219">
        <f>SUM(P292:P295)</f>
        <v>0</v>
      </c>
      <c r="Q291" s="218"/>
      <c r="R291" s="219">
        <f>SUM(R292:R295)</f>
        <v>0.0184</v>
      </c>
      <c r="S291" s="218"/>
      <c r="T291" s="220">
        <f>SUM(T292:T295)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82</v>
      </c>
      <c r="AT291" s="222" t="s">
        <v>74</v>
      </c>
      <c r="AU291" s="222" t="s">
        <v>80</v>
      </c>
      <c r="AY291" s="221" t="s">
        <v>147</v>
      </c>
      <c r="BK291" s="223">
        <f>SUM(BK292:BK295)</f>
        <v>0</v>
      </c>
    </row>
    <row r="292" s="2" customFormat="1" ht="24.15" customHeight="1">
      <c r="A292" s="37"/>
      <c r="B292" s="38"/>
      <c r="C292" s="226" t="s">
        <v>515</v>
      </c>
      <c r="D292" s="226" t="s">
        <v>150</v>
      </c>
      <c r="E292" s="227" t="s">
        <v>516</v>
      </c>
      <c r="F292" s="228" t="s">
        <v>517</v>
      </c>
      <c r="G292" s="229" t="s">
        <v>375</v>
      </c>
      <c r="H292" s="230">
        <v>1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40</v>
      </c>
      <c r="O292" s="90"/>
      <c r="P292" s="236">
        <f>O292*H292</f>
        <v>0</v>
      </c>
      <c r="Q292" s="236">
        <v>0.0091999999999999998</v>
      </c>
      <c r="R292" s="236">
        <f>Q292*H292</f>
        <v>0.0091999999999999998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218</v>
      </c>
      <c r="AT292" s="238" t="s">
        <v>150</v>
      </c>
      <c r="AU292" s="238" t="s">
        <v>82</v>
      </c>
      <c r="AY292" s="16" t="s">
        <v>147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80</v>
      </c>
      <c r="BK292" s="239">
        <f>ROUND(I292*H292,2)</f>
        <v>0</v>
      </c>
      <c r="BL292" s="16" t="s">
        <v>218</v>
      </c>
      <c r="BM292" s="238" t="s">
        <v>518</v>
      </c>
    </row>
    <row r="293" s="2" customFormat="1" ht="24.15" customHeight="1">
      <c r="A293" s="37"/>
      <c r="B293" s="38"/>
      <c r="C293" s="226" t="s">
        <v>519</v>
      </c>
      <c r="D293" s="226" t="s">
        <v>150</v>
      </c>
      <c r="E293" s="227" t="s">
        <v>516</v>
      </c>
      <c r="F293" s="228" t="s">
        <v>517</v>
      </c>
      <c r="G293" s="229" t="s">
        <v>375</v>
      </c>
      <c r="H293" s="230">
        <v>1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40</v>
      </c>
      <c r="O293" s="90"/>
      <c r="P293" s="236">
        <f>O293*H293</f>
        <v>0</v>
      </c>
      <c r="Q293" s="236">
        <v>0.0091999999999999998</v>
      </c>
      <c r="R293" s="236">
        <f>Q293*H293</f>
        <v>0.0091999999999999998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218</v>
      </c>
      <c r="AT293" s="238" t="s">
        <v>150</v>
      </c>
      <c r="AU293" s="238" t="s">
        <v>82</v>
      </c>
      <c r="AY293" s="16" t="s">
        <v>147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80</v>
      </c>
      <c r="BK293" s="239">
        <f>ROUND(I293*H293,2)</f>
        <v>0</v>
      </c>
      <c r="BL293" s="16" t="s">
        <v>218</v>
      </c>
      <c r="BM293" s="238" t="s">
        <v>520</v>
      </c>
    </row>
    <row r="294" s="2" customFormat="1" ht="24.15" customHeight="1">
      <c r="A294" s="37"/>
      <c r="B294" s="38"/>
      <c r="C294" s="226" t="s">
        <v>521</v>
      </c>
      <c r="D294" s="226" t="s">
        <v>150</v>
      </c>
      <c r="E294" s="227" t="s">
        <v>522</v>
      </c>
      <c r="F294" s="228" t="s">
        <v>523</v>
      </c>
      <c r="G294" s="229" t="s">
        <v>337</v>
      </c>
      <c r="H294" s="230">
        <v>0.017999999999999999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40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218</v>
      </c>
      <c r="AT294" s="238" t="s">
        <v>150</v>
      </c>
      <c r="AU294" s="238" t="s">
        <v>82</v>
      </c>
      <c r="AY294" s="16" t="s">
        <v>147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80</v>
      </c>
      <c r="BK294" s="239">
        <f>ROUND(I294*H294,2)</f>
        <v>0</v>
      </c>
      <c r="BL294" s="16" t="s">
        <v>218</v>
      </c>
      <c r="BM294" s="238" t="s">
        <v>524</v>
      </c>
    </row>
    <row r="295" s="2" customFormat="1" ht="24.15" customHeight="1">
      <c r="A295" s="37"/>
      <c r="B295" s="38"/>
      <c r="C295" s="226" t="s">
        <v>525</v>
      </c>
      <c r="D295" s="226" t="s">
        <v>150</v>
      </c>
      <c r="E295" s="227" t="s">
        <v>526</v>
      </c>
      <c r="F295" s="228" t="s">
        <v>527</v>
      </c>
      <c r="G295" s="229" t="s">
        <v>337</v>
      </c>
      <c r="H295" s="230">
        <v>0.0089999999999999993</v>
      </c>
      <c r="I295" s="231"/>
      <c r="J295" s="232">
        <f>ROUND(I295*H295,2)</f>
        <v>0</v>
      </c>
      <c r="K295" s="233"/>
      <c r="L295" s="43"/>
      <c r="M295" s="234" t="s">
        <v>1</v>
      </c>
      <c r="N295" s="235" t="s">
        <v>40</v>
      </c>
      <c r="O295" s="90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218</v>
      </c>
      <c r="AT295" s="238" t="s">
        <v>150</v>
      </c>
      <c r="AU295" s="238" t="s">
        <v>82</v>
      </c>
      <c r="AY295" s="16" t="s">
        <v>147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80</v>
      </c>
      <c r="BK295" s="239">
        <f>ROUND(I295*H295,2)</f>
        <v>0</v>
      </c>
      <c r="BL295" s="16" t="s">
        <v>218</v>
      </c>
      <c r="BM295" s="238" t="s">
        <v>528</v>
      </c>
    </row>
    <row r="296" s="12" customFormat="1" ht="22.8" customHeight="1">
      <c r="A296" s="12"/>
      <c r="B296" s="210"/>
      <c r="C296" s="211"/>
      <c r="D296" s="212" t="s">
        <v>74</v>
      </c>
      <c r="E296" s="224" t="s">
        <v>529</v>
      </c>
      <c r="F296" s="224" t="s">
        <v>530</v>
      </c>
      <c r="G296" s="211"/>
      <c r="H296" s="211"/>
      <c r="I296" s="214"/>
      <c r="J296" s="225">
        <f>BK296</f>
        <v>0</v>
      </c>
      <c r="K296" s="211"/>
      <c r="L296" s="216"/>
      <c r="M296" s="217"/>
      <c r="N296" s="218"/>
      <c r="O296" s="218"/>
      <c r="P296" s="219">
        <f>P297</f>
        <v>0</v>
      </c>
      <c r="Q296" s="218"/>
      <c r="R296" s="219">
        <f>R297</f>
        <v>0</v>
      </c>
      <c r="S296" s="218"/>
      <c r="T296" s="220">
        <f>T297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1" t="s">
        <v>82</v>
      </c>
      <c r="AT296" s="222" t="s">
        <v>74</v>
      </c>
      <c r="AU296" s="222" t="s">
        <v>80</v>
      </c>
      <c r="AY296" s="221" t="s">
        <v>147</v>
      </c>
      <c r="BK296" s="223">
        <f>BK297</f>
        <v>0</v>
      </c>
    </row>
    <row r="297" s="2" customFormat="1" ht="24.15" customHeight="1">
      <c r="A297" s="37"/>
      <c r="B297" s="38"/>
      <c r="C297" s="226" t="s">
        <v>531</v>
      </c>
      <c r="D297" s="226" t="s">
        <v>150</v>
      </c>
      <c r="E297" s="227" t="s">
        <v>532</v>
      </c>
      <c r="F297" s="228" t="s">
        <v>533</v>
      </c>
      <c r="G297" s="229" t="s">
        <v>375</v>
      </c>
      <c r="H297" s="230">
        <v>1</v>
      </c>
      <c r="I297" s="231"/>
      <c r="J297" s="232">
        <f>ROUND(I297*H297,2)</f>
        <v>0</v>
      </c>
      <c r="K297" s="233"/>
      <c r="L297" s="43"/>
      <c r="M297" s="234" t="s">
        <v>1</v>
      </c>
      <c r="N297" s="235" t="s">
        <v>40</v>
      </c>
      <c r="O297" s="90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218</v>
      </c>
      <c r="AT297" s="238" t="s">
        <v>150</v>
      </c>
      <c r="AU297" s="238" t="s">
        <v>82</v>
      </c>
      <c r="AY297" s="16" t="s">
        <v>147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80</v>
      </c>
      <c r="BK297" s="239">
        <f>ROUND(I297*H297,2)</f>
        <v>0</v>
      </c>
      <c r="BL297" s="16" t="s">
        <v>218</v>
      </c>
      <c r="BM297" s="238" t="s">
        <v>534</v>
      </c>
    </row>
    <row r="298" s="12" customFormat="1" ht="22.8" customHeight="1">
      <c r="A298" s="12"/>
      <c r="B298" s="210"/>
      <c r="C298" s="211"/>
      <c r="D298" s="212" t="s">
        <v>74</v>
      </c>
      <c r="E298" s="224" t="s">
        <v>535</v>
      </c>
      <c r="F298" s="224" t="s">
        <v>536</v>
      </c>
      <c r="G298" s="211"/>
      <c r="H298" s="211"/>
      <c r="I298" s="214"/>
      <c r="J298" s="225">
        <f>BK298</f>
        <v>0</v>
      </c>
      <c r="K298" s="211"/>
      <c r="L298" s="216"/>
      <c r="M298" s="217"/>
      <c r="N298" s="218"/>
      <c r="O298" s="218"/>
      <c r="P298" s="219">
        <f>SUM(P299:P300)</f>
        <v>0</v>
      </c>
      <c r="Q298" s="218"/>
      <c r="R298" s="219">
        <f>SUM(R299:R300)</f>
        <v>0</v>
      </c>
      <c r="S298" s="218"/>
      <c r="T298" s="220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1" t="s">
        <v>82</v>
      </c>
      <c r="AT298" s="222" t="s">
        <v>74</v>
      </c>
      <c r="AU298" s="222" t="s">
        <v>80</v>
      </c>
      <c r="AY298" s="221" t="s">
        <v>147</v>
      </c>
      <c r="BK298" s="223">
        <f>SUM(BK299:BK300)</f>
        <v>0</v>
      </c>
    </row>
    <row r="299" s="2" customFormat="1" ht="14.4" customHeight="1">
      <c r="A299" s="37"/>
      <c r="B299" s="38"/>
      <c r="C299" s="226" t="s">
        <v>537</v>
      </c>
      <c r="D299" s="226" t="s">
        <v>150</v>
      </c>
      <c r="E299" s="227" t="s">
        <v>538</v>
      </c>
      <c r="F299" s="228" t="s">
        <v>539</v>
      </c>
      <c r="G299" s="229" t="s">
        <v>153</v>
      </c>
      <c r="H299" s="230">
        <v>10.336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40</v>
      </c>
      <c r="O299" s="90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218</v>
      </c>
      <c r="AT299" s="238" t="s">
        <v>150</v>
      </c>
      <c r="AU299" s="238" t="s">
        <v>82</v>
      </c>
      <c r="AY299" s="16" t="s">
        <v>147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80</v>
      </c>
      <c r="BK299" s="239">
        <f>ROUND(I299*H299,2)</f>
        <v>0</v>
      </c>
      <c r="BL299" s="16" t="s">
        <v>218</v>
      </c>
      <c r="BM299" s="238" t="s">
        <v>540</v>
      </c>
    </row>
    <row r="300" s="13" customFormat="1">
      <c r="A300" s="13"/>
      <c r="B300" s="244"/>
      <c r="C300" s="245"/>
      <c r="D300" s="240" t="s">
        <v>161</v>
      </c>
      <c r="E300" s="246" t="s">
        <v>1</v>
      </c>
      <c r="F300" s="247" t="s">
        <v>541</v>
      </c>
      <c r="G300" s="245"/>
      <c r="H300" s="248">
        <v>10.336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4" t="s">
        <v>161</v>
      </c>
      <c r="AU300" s="254" t="s">
        <v>82</v>
      </c>
      <c r="AV300" s="13" t="s">
        <v>82</v>
      </c>
      <c r="AW300" s="13" t="s">
        <v>32</v>
      </c>
      <c r="AX300" s="13" t="s">
        <v>80</v>
      </c>
      <c r="AY300" s="254" t="s">
        <v>147</v>
      </c>
    </row>
    <row r="301" s="12" customFormat="1" ht="22.8" customHeight="1">
      <c r="A301" s="12"/>
      <c r="B301" s="210"/>
      <c r="C301" s="211"/>
      <c r="D301" s="212" t="s">
        <v>74</v>
      </c>
      <c r="E301" s="224" t="s">
        <v>542</v>
      </c>
      <c r="F301" s="224" t="s">
        <v>543</v>
      </c>
      <c r="G301" s="211"/>
      <c r="H301" s="211"/>
      <c r="I301" s="214"/>
      <c r="J301" s="225">
        <f>BK301</f>
        <v>0</v>
      </c>
      <c r="K301" s="211"/>
      <c r="L301" s="216"/>
      <c r="M301" s="217"/>
      <c r="N301" s="218"/>
      <c r="O301" s="218"/>
      <c r="P301" s="219">
        <f>SUM(P302:P303)</f>
        <v>0</v>
      </c>
      <c r="Q301" s="218"/>
      <c r="R301" s="219">
        <f>SUM(R302:R303)</f>
        <v>0</v>
      </c>
      <c r="S301" s="218"/>
      <c r="T301" s="220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82</v>
      </c>
      <c r="AT301" s="222" t="s">
        <v>74</v>
      </c>
      <c r="AU301" s="222" t="s">
        <v>80</v>
      </c>
      <c r="AY301" s="221" t="s">
        <v>147</v>
      </c>
      <c r="BK301" s="223">
        <f>SUM(BK302:BK303)</f>
        <v>0</v>
      </c>
    </row>
    <row r="302" s="2" customFormat="1" ht="24.15" customHeight="1">
      <c r="A302" s="37"/>
      <c r="B302" s="38"/>
      <c r="C302" s="226" t="s">
        <v>544</v>
      </c>
      <c r="D302" s="226" t="s">
        <v>150</v>
      </c>
      <c r="E302" s="227" t="s">
        <v>545</v>
      </c>
      <c r="F302" s="228" t="s">
        <v>546</v>
      </c>
      <c r="G302" s="229" t="s">
        <v>375</v>
      </c>
      <c r="H302" s="230">
        <v>1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40</v>
      </c>
      <c r="O302" s="90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218</v>
      </c>
      <c r="AT302" s="238" t="s">
        <v>150</v>
      </c>
      <c r="AU302" s="238" t="s">
        <v>82</v>
      </c>
      <c r="AY302" s="16" t="s">
        <v>147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80</v>
      </c>
      <c r="BK302" s="239">
        <f>ROUND(I302*H302,2)</f>
        <v>0</v>
      </c>
      <c r="BL302" s="16" t="s">
        <v>218</v>
      </c>
      <c r="BM302" s="238" t="s">
        <v>547</v>
      </c>
    </row>
    <row r="303" s="2" customFormat="1" ht="24.15" customHeight="1">
      <c r="A303" s="37"/>
      <c r="B303" s="38"/>
      <c r="C303" s="226" t="s">
        <v>548</v>
      </c>
      <c r="D303" s="226" t="s">
        <v>150</v>
      </c>
      <c r="E303" s="227" t="s">
        <v>549</v>
      </c>
      <c r="F303" s="228" t="s">
        <v>550</v>
      </c>
      <c r="G303" s="229" t="s">
        <v>375</v>
      </c>
      <c r="H303" s="230">
        <v>1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40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218</v>
      </c>
      <c r="AT303" s="238" t="s">
        <v>150</v>
      </c>
      <c r="AU303" s="238" t="s">
        <v>82</v>
      </c>
      <c r="AY303" s="16" t="s">
        <v>147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80</v>
      </c>
      <c r="BK303" s="239">
        <f>ROUND(I303*H303,2)</f>
        <v>0</v>
      </c>
      <c r="BL303" s="16" t="s">
        <v>218</v>
      </c>
      <c r="BM303" s="238" t="s">
        <v>551</v>
      </c>
    </row>
    <row r="304" s="12" customFormat="1" ht="22.8" customHeight="1">
      <c r="A304" s="12"/>
      <c r="B304" s="210"/>
      <c r="C304" s="211"/>
      <c r="D304" s="212" t="s">
        <v>74</v>
      </c>
      <c r="E304" s="224" t="s">
        <v>552</v>
      </c>
      <c r="F304" s="224" t="s">
        <v>553</v>
      </c>
      <c r="G304" s="211"/>
      <c r="H304" s="211"/>
      <c r="I304" s="214"/>
      <c r="J304" s="225">
        <f>BK304</f>
        <v>0</v>
      </c>
      <c r="K304" s="211"/>
      <c r="L304" s="216"/>
      <c r="M304" s="217"/>
      <c r="N304" s="218"/>
      <c r="O304" s="218"/>
      <c r="P304" s="219">
        <f>P305</f>
        <v>0</v>
      </c>
      <c r="Q304" s="218"/>
      <c r="R304" s="219">
        <f>R305</f>
        <v>0</v>
      </c>
      <c r="S304" s="218"/>
      <c r="T304" s="220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1" t="s">
        <v>82</v>
      </c>
      <c r="AT304" s="222" t="s">
        <v>74</v>
      </c>
      <c r="AU304" s="222" t="s">
        <v>80</v>
      </c>
      <c r="AY304" s="221" t="s">
        <v>147</v>
      </c>
      <c r="BK304" s="223">
        <f>BK305</f>
        <v>0</v>
      </c>
    </row>
    <row r="305" s="2" customFormat="1" ht="14.4" customHeight="1">
      <c r="A305" s="37"/>
      <c r="B305" s="38"/>
      <c r="C305" s="226" t="s">
        <v>554</v>
      </c>
      <c r="D305" s="226" t="s">
        <v>150</v>
      </c>
      <c r="E305" s="227" t="s">
        <v>555</v>
      </c>
      <c r="F305" s="228" t="s">
        <v>556</v>
      </c>
      <c r="G305" s="229" t="s">
        <v>375</v>
      </c>
      <c r="H305" s="230">
        <v>1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40</v>
      </c>
      <c r="O305" s="90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218</v>
      </c>
      <c r="AT305" s="238" t="s">
        <v>150</v>
      </c>
      <c r="AU305" s="238" t="s">
        <v>82</v>
      </c>
      <c r="AY305" s="16" t="s">
        <v>147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80</v>
      </c>
      <c r="BK305" s="239">
        <f>ROUND(I305*H305,2)</f>
        <v>0</v>
      </c>
      <c r="BL305" s="16" t="s">
        <v>218</v>
      </c>
      <c r="BM305" s="238" t="s">
        <v>557</v>
      </c>
    </row>
    <row r="306" s="12" customFormat="1" ht="22.8" customHeight="1">
      <c r="A306" s="12"/>
      <c r="B306" s="210"/>
      <c r="C306" s="211"/>
      <c r="D306" s="212" t="s">
        <v>74</v>
      </c>
      <c r="E306" s="224" t="s">
        <v>558</v>
      </c>
      <c r="F306" s="224" t="s">
        <v>559</v>
      </c>
      <c r="G306" s="211"/>
      <c r="H306" s="211"/>
      <c r="I306" s="214"/>
      <c r="J306" s="225">
        <f>BK306</f>
        <v>0</v>
      </c>
      <c r="K306" s="211"/>
      <c r="L306" s="216"/>
      <c r="M306" s="217"/>
      <c r="N306" s="218"/>
      <c r="O306" s="218"/>
      <c r="P306" s="219">
        <f>P307</f>
        <v>0</v>
      </c>
      <c r="Q306" s="218"/>
      <c r="R306" s="219">
        <f>R307</f>
        <v>0</v>
      </c>
      <c r="S306" s="218"/>
      <c r="T306" s="220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1" t="s">
        <v>82</v>
      </c>
      <c r="AT306" s="222" t="s">
        <v>74</v>
      </c>
      <c r="AU306" s="222" t="s">
        <v>80</v>
      </c>
      <c r="AY306" s="221" t="s">
        <v>147</v>
      </c>
      <c r="BK306" s="223">
        <f>BK307</f>
        <v>0</v>
      </c>
    </row>
    <row r="307" s="2" customFormat="1" ht="37.8" customHeight="1">
      <c r="A307" s="37"/>
      <c r="B307" s="38"/>
      <c r="C307" s="226" t="s">
        <v>560</v>
      </c>
      <c r="D307" s="226" t="s">
        <v>150</v>
      </c>
      <c r="E307" s="227" t="s">
        <v>561</v>
      </c>
      <c r="F307" s="228" t="s">
        <v>562</v>
      </c>
      <c r="G307" s="229" t="s">
        <v>1</v>
      </c>
      <c r="H307" s="230">
        <v>1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40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218</v>
      </c>
      <c r="AT307" s="238" t="s">
        <v>150</v>
      </c>
      <c r="AU307" s="238" t="s">
        <v>82</v>
      </c>
      <c r="AY307" s="16" t="s">
        <v>147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80</v>
      </c>
      <c r="BK307" s="239">
        <f>ROUND(I307*H307,2)</f>
        <v>0</v>
      </c>
      <c r="BL307" s="16" t="s">
        <v>218</v>
      </c>
      <c r="BM307" s="238" t="s">
        <v>563</v>
      </c>
    </row>
    <row r="308" s="12" customFormat="1" ht="22.8" customHeight="1">
      <c r="A308" s="12"/>
      <c r="B308" s="210"/>
      <c r="C308" s="211"/>
      <c r="D308" s="212" t="s">
        <v>74</v>
      </c>
      <c r="E308" s="224" t="s">
        <v>564</v>
      </c>
      <c r="F308" s="224" t="s">
        <v>565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SUM(P309:P335)</f>
        <v>0</v>
      </c>
      <c r="Q308" s="218"/>
      <c r="R308" s="219">
        <f>SUM(R309:R335)</f>
        <v>0.54578815000000003</v>
      </c>
      <c r="S308" s="218"/>
      <c r="T308" s="220">
        <f>SUM(T309:T335)</f>
        <v>0.31665045000000008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82</v>
      </c>
      <c r="AT308" s="222" t="s">
        <v>74</v>
      </c>
      <c r="AU308" s="222" t="s">
        <v>80</v>
      </c>
      <c r="AY308" s="221" t="s">
        <v>147</v>
      </c>
      <c r="BK308" s="223">
        <f>SUM(BK309:BK335)</f>
        <v>0</v>
      </c>
    </row>
    <row r="309" s="2" customFormat="1" ht="24.15" customHeight="1">
      <c r="A309" s="37"/>
      <c r="B309" s="38"/>
      <c r="C309" s="226" t="s">
        <v>566</v>
      </c>
      <c r="D309" s="226" t="s">
        <v>150</v>
      </c>
      <c r="E309" s="227" t="s">
        <v>567</v>
      </c>
      <c r="F309" s="228" t="s">
        <v>568</v>
      </c>
      <c r="G309" s="229" t="s">
        <v>153</v>
      </c>
      <c r="H309" s="230">
        <v>8.5800000000000001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40</v>
      </c>
      <c r="O309" s="90"/>
      <c r="P309" s="236">
        <f>O309*H309</f>
        <v>0</v>
      </c>
      <c r="Q309" s="236">
        <v>0.01213</v>
      </c>
      <c r="R309" s="236">
        <f>Q309*H309</f>
        <v>0.1040754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218</v>
      </c>
      <c r="AT309" s="238" t="s">
        <v>150</v>
      </c>
      <c r="AU309" s="238" t="s">
        <v>82</v>
      </c>
      <c r="AY309" s="16" t="s">
        <v>147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218</v>
      </c>
      <c r="BM309" s="238" t="s">
        <v>569</v>
      </c>
    </row>
    <row r="310" s="13" customFormat="1">
      <c r="A310" s="13"/>
      <c r="B310" s="244"/>
      <c r="C310" s="245"/>
      <c r="D310" s="240" t="s">
        <v>161</v>
      </c>
      <c r="E310" s="246" t="s">
        <v>1</v>
      </c>
      <c r="F310" s="247" t="s">
        <v>331</v>
      </c>
      <c r="G310" s="245"/>
      <c r="H310" s="248">
        <v>8.5800000000000001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161</v>
      </c>
      <c r="AU310" s="254" t="s">
        <v>82</v>
      </c>
      <c r="AV310" s="13" t="s">
        <v>82</v>
      </c>
      <c r="AW310" s="13" t="s">
        <v>32</v>
      </c>
      <c r="AX310" s="13" t="s">
        <v>80</v>
      </c>
      <c r="AY310" s="254" t="s">
        <v>147</v>
      </c>
    </row>
    <row r="311" s="2" customFormat="1" ht="24.15" customHeight="1">
      <c r="A311" s="37"/>
      <c r="B311" s="38"/>
      <c r="C311" s="226" t="s">
        <v>570</v>
      </c>
      <c r="D311" s="226" t="s">
        <v>150</v>
      </c>
      <c r="E311" s="227" t="s">
        <v>571</v>
      </c>
      <c r="F311" s="228" t="s">
        <v>572</v>
      </c>
      <c r="G311" s="229" t="s">
        <v>252</v>
      </c>
      <c r="H311" s="230">
        <v>2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40</v>
      </c>
      <c r="O311" s="90"/>
      <c r="P311" s="236">
        <f>O311*H311</f>
        <v>0</v>
      </c>
      <c r="Q311" s="236">
        <v>0.0010100000000000001</v>
      </c>
      <c r="R311" s="236">
        <f>Q311*H311</f>
        <v>0.0020200000000000001</v>
      </c>
      <c r="S311" s="236">
        <v>0.0016999999999999999</v>
      </c>
      <c r="T311" s="237">
        <f>S311*H311</f>
        <v>0.0033999999999999998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218</v>
      </c>
      <c r="AT311" s="238" t="s">
        <v>150</v>
      </c>
      <c r="AU311" s="238" t="s">
        <v>82</v>
      </c>
      <c r="AY311" s="16" t="s">
        <v>147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80</v>
      </c>
      <c r="BK311" s="239">
        <f>ROUND(I311*H311,2)</f>
        <v>0</v>
      </c>
      <c r="BL311" s="16" t="s">
        <v>218</v>
      </c>
      <c r="BM311" s="238" t="s">
        <v>573</v>
      </c>
    </row>
    <row r="312" s="2" customFormat="1" ht="24.15" customHeight="1">
      <c r="A312" s="37"/>
      <c r="B312" s="38"/>
      <c r="C312" s="226" t="s">
        <v>574</v>
      </c>
      <c r="D312" s="226" t="s">
        <v>150</v>
      </c>
      <c r="E312" s="227" t="s">
        <v>575</v>
      </c>
      <c r="F312" s="228" t="s">
        <v>576</v>
      </c>
      <c r="G312" s="229" t="s">
        <v>153</v>
      </c>
      <c r="H312" s="230">
        <v>20.32</v>
      </c>
      <c r="I312" s="231"/>
      <c r="J312" s="232">
        <f>ROUND(I312*H312,2)</f>
        <v>0</v>
      </c>
      <c r="K312" s="233"/>
      <c r="L312" s="43"/>
      <c r="M312" s="234" t="s">
        <v>1</v>
      </c>
      <c r="N312" s="235" t="s">
        <v>40</v>
      </c>
      <c r="O312" s="90"/>
      <c r="P312" s="236">
        <f>O312*H312</f>
        <v>0</v>
      </c>
      <c r="Q312" s="236">
        <v>0.012200000000000001</v>
      </c>
      <c r="R312" s="236">
        <f>Q312*H312</f>
        <v>0.24790400000000001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218</v>
      </c>
      <c r="AT312" s="238" t="s">
        <v>150</v>
      </c>
      <c r="AU312" s="238" t="s">
        <v>82</v>
      </c>
      <c r="AY312" s="16" t="s">
        <v>147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80</v>
      </c>
      <c r="BK312" s="239">
        <f>ROUND(I312*H312,2)</f>
        <v>0</v>
      </c>
      <c r="BL312" s="16" t="s">
        <v>218</v>
      </c>
      <c r="BM312" s="238" t="s">
        <v>577</v>
      </c>
    </row>
    <row r="313" s="13" customFormat="1">
      <c r="A313" s="13"/>
      <c r="B313" s="244"/>
      <c r="C313" s="245"/>
      <c r="D313" s="240" t="s">
        <v>161</v>
      </c>
      <c r="E313" s="246" t="s">
        <v>1</v>
      </c>
      <c r="F313" s="247" t="s">
        <v>578</v>
      </c>
      <c r="G313" s="245"/>
      <c r="H313" s="248">
        <v>20.32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161</v>
      </c>
      <c r="AU313" s="254" t="s">
        <v>82</v>
      </c>
      <c r="AV313" s="13" t="s">
        <v>82</v>
      </c>
      <c r="AW313" s="13" t="s">
        <v>32</v>
      </c>
      <c r="AX313" s="13" t="s">
        <v>80</v>
      </c>
      <c r="AY313" s="254" t="s">
        <v>147</v>
      </c>
    </row>
    <row r="314" s="2" customFormat="1" ht="24.15" customHeight="1">
      <c r="A314" s="37"/>
      <c r="B314" s="38"/>
      <c r="C314" s="226" t="s">
        <v>579</v>
      </c>
      <c r="D314" s="226" t="s">
        <v>150</v>
      </c>
      <c r="E314" s="227" t="s">
        <v>580</v>
      </c>
      <c r="F314" s="228" t="s">
        <v>581</v>
      </c>
      <c r="G314" s="229" t="s">
        <v>153</v>
      </c>
      <c r="H314" s="230">
        <v>4.7050000000000001</v>
      </c>
      <c r="I314" s="231"/>
      <c r="J314" s="232">
        <f>ROUND(I314*H314,2)</f>
        <v>0</v>
      </c>
      <c r="K314" s="233"/>
      <c r="L314" s="43"/>
      <c r="M314" s="234" t="s">
        <v>1</v>
      </c>
      <c r="N314" s="235" t="s">
        <v>40</v>
      </c>
      <c r="O314" s="90"/>
      <c r="P314" s="236">
        <f>O314*H314</f>
        <v>0</v>
      </c>
      <c r="Q314" s="236">
        <v>0.012590000000000001</v>
      </c>
      <c r="R314" s="236">
        <f>Q314*H314</f>
        <v>0.059235950000000002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218</v>
      </c>
      <c r="AT314" s="238" t="s">
        <v>150</v>
      </c>
      <c r="AU314" s="238" t="s">
        <v>82</v>
      </c>
      <c r="AY314" s="16" t="s">
        <v>147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80</v>
      </c>
      <c r="BK314" s="239">
        <f>ROUND(I314*H314,2)</f>
        <v>0</v>
      </c>
      <c r="BL314" s="16" t="s">
        <v>218</v>
      </c>
      <c r="BM314" s="238" t="s">
        <v>582</v>
      </c>
    </row>
    <row r="315" s="2" customFormat="1" ht="24.15" customHeight="1">
      <c r="A315" s="37"/>
      <c r="B315" s="38"/>
      <c r="C315" s="226" t="s">
        <v>583</v>
      </c>
      <c r="D315" s="226" t="s">
        <v>150</v>
      </c>
      <c r="E315" s="227" t="s">
        <v>580</v>
      </c>
      <c r="F315" s="228" t="s">
        <v>581</v>
      </c>
      <c r="G315" s="229" t="s">
        <v>153</v>
      </c>
      <c r="H315" s="230">
        <v>7.8700000000000001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40</v>
      </c>
      <c r="O315" s="90"/>
      <c r="P315" s="236">
        <f>O315*H315</f>
        <v>0</v>
      </c>
      <c r="Q315" s="236">
        <v>0.012590000000000001</v>
      </c>
      <c r="R315" s="236">
        <f>Q315*H315</f>
        <v>0.099083299999999999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218</v>
      </c>
      <c r="AT315" s="238" t="s">
        <v>150</v>
      </c>
      <c r="AU315" s="238" t="s">
        <v>82</v>
      </c>
      <c r="AY315" s="16" t="s">
        <v>147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80</v>
      </c>
      <c r="BK315" s="239">
        <f>ROUND(I315*H315,2)</f>
        <v>0</v>
      </c>
      <c r="BL315" s="16" t="s">
        <v>218</v>
      </c>
      <c r="BM315" s="238" t="s">
        <v>584</v>
      </c>
    </row>
    <row r="316" s="2" customFormat="1" ht="14.4" customHeight="1">
      <c r="A316" s="37"/>
      <c r="B316" s="38"/>
      <c r="C316" s="226" t="s">
        <v>585</v>
      </c>
      <c r="D316" s="226" t="s">
        <v>150</v>
      </c>
      <c r="E316" s="227" t="s">
        <v>586</v>
      </c>
      <c r="F316" s="228" t="s">
        <v>587</v>
      </c>
      <c r="G316" s="229" t="s">
        <v>153</v>
      </c>
      <c r="H316" s="230">
        <v>25.024999999999999</v>
      </c>
      <c r="I316" s="231"/>
      <c r="J316" s="232">
        <f>ROUND(I316*H316,2)</f>
        <v>0</v>
      </c>
      <c r="K316" s="233"/>
      <c r="L316" s="43"/>
      <c r="M316" s="234" t="s">
        <v>1</v>
      </c>
      <c r="N316" s="235" t="s">
        <v>40</v>
      </c>
      <c r="O316" s="90"/>
      <c r="P316" s="236">
        <f>O316*H316</f>
        <v>0</v>
      </c>
      <c r="Q316" s="236">
        <v>0.00010000000000000001</v>
      </c>
      <c r="R316" s="236">
        <f>Q316*H316</f>
        <v>0.0025025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218</v>
      </c>
      <c r="AT316" s="238" t="s">
        <v>150</v>
      </c>
      <c r="AU316" s="238" t="s">
        <v>82</v>
      </c>
      <c r="AY316" s="16" t="s">
        <v>147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80</v>
      </c>
      <c r="BK316" s="239">
        <f>ROUND(I316*H316,2)</f>
        <v>0</v>
      </c>
      <c r="BL316" s="16" t="s">
        <v>218</v>
      </c>
      <c r="BM316" s="238" t="s">
        <v>588</v>
      </c>
    </row>
    <row r="317" s="13" customFormat="1">
      <c r="A317" s="13"/>
      <c r="B317" s="244"/>
      <c r="C317" s="245"/>
      <c r="D317" s="240" t="s">
        <v>161</v>
      </c>
      <c r="E317" s="246" t="s">
        <v>1</v>
      </c>
      <c r="F317" s="247" t="s">
        <v>589</v>
      </c>
      <c r="G317" s="245"/>
      <c r="H317" s="248">
        <v>25.024999999999999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161</v>
      </c>
      <c r="AU317" s="254" t="s">
        <v>82</v>
      </c>
      <c r="AV317" s="13" t="s">
        <v>82</v>
      </c>
      <c r="AW317" s="13" t="s">
        <v>32</v>
      </c>
      <c r="AX317" s="13" t="s">
        <v>80</v>
      </c>
      <c r="AY317" s="254" t="s">
        <v>147</v>
      </c>
    </row>
    <row r="318" s="2" customFormat="1" ht="14.4" customHeight="1">
      <c r="A318" s="37"/>
      <c r="B318" s="38"/>
      <c r="C318" s="226" t="s">
        <v>590</v>
      </c>
      <c r="D318" s="226" t="s">
        <v>150</v>
      </c>
      <c r="E318" s="227" t="s">
        <v>586</v>
      </c>
      <c r="F318" s="228" t="s">
        <v>587</v>
      </c>
      <c r="G318" s="229" t="s">
        <v>153</v>
      </c>
      <c r="H318" s="230">
        <v>7.8700000000000001</v>
      </c>
      <c r="I318" s="231"/>
      <c r="J318" s="232">
        <f>ROUND(I318*H318,2)</f>
        <v>0</v>
      </c>
      <c r="K318" s="233"/>
      <c r="L318" s="43"/>
      <c r="M318" s="234" t="s">
        <v>1</v>
      </c>
      <c r="N318" s="235" t="s">
        <v>40</v>
      </c>
      <c r="O318" s="90"/>
      <c r="P318" s="236">
        <f>O318*H318</f>
        <v>0</v>
      </c>
      <c r="Q318" s="236">
        <v>0.00010000000000000001</v>
      </c>
      <c r="R318" s="236">
        <f>Q318*H318</f>
        <v>0.00078700000000000005</v>
      </c>
      <c r="S318" s="236">
        <v>0</v>
      </c>
      <c r="T318" s="23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8" t="s">
        <v>218</v>
      </c>
      <c r="AT318" s="238" t="s">
        <v>150</v>
      </c>
      <c r="AU318" s="238" t="s">
        <v>82</v>
      </c>
      <c r="AY318" s="16" t="s">
        <v>147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6" t="s">
        <v>80</v>
      </c>
      <c r="BK318" s="239">
        <f>ROUND(I318*H318,2)</f>
        <v>0</v>
      </c>
      <c r="BL318" s="16" t="s">
        <v>218</v>
      </c>
      <c r="BM318" s="238" t="s">
        <v>591</v>
      </c>
    </row>
    <row r="319" s="2" customFormat="1" ht="14.4" customHeight="1">
      <c r="A319" s="37"/>
      <c r="B319" s="38"/>
      <c r="C319" s="226" t="s">
        <v>592</v>
      </c>
      <c r="D319" s="226" t="s">
        <v>150</v>
      </c>
      <c r="E319" s="227" t="s">
        <v>593</v>
      </c>
      <c r="F319" s="228" t="s">
        <v>594</v>
      </c>
      <c r="G319" s="229" t="s">
        <v>153</v>
      </c>
      <c r="H319" s="230">
        <v>1.25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40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218</v>
      </c>
      <c r="AT319" s="238" t="s">
        <v>150</v>
      </c>
      <c r="AU319" s="238" t="s">
        <v>82</v>
      </c>
      <c r="AY319" s="16" t="s">
        <v>147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80</v>
      </c>
      <c r="BK319" s="239">
        <f>ROUND(I319*H319,2)</f>
        <v>0</v>
      </c>
      <c r="BL319" s="16" t="s">
        <v>218</v>
      </c>
      <c r="BM319" s="238" t="s">
        <v>595</v>
      </c>
    </row>
    <row r="320" s="13" customFormat="1">
      <c r="A320" s="13"/>
      <c r="B320" s="244"/>
      <c r="C320" s="245"/>
      <c r="D320" s="240" t="s">
        <v>161</v>
      </c>
      <c r="E320" s="246" t="s">
        <v>1</v>
      </c>
      <c r="F320" s="247" t="s">
        <v>181</v>
      </c>
      <c r="G320" s="245"/>
      <c r="H320" s="248">
        <v>1.25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4" t="s">
        <v>161</v>
      </c>
      <c r="AU320" s="254" t="s">
        <v>82</v>
      </c>
      <c r="AV320" s="13" t="s">
        <v>82</v>
      </c>
      <c r="AW320" s="13" t="s">
        <v>32</v>
      </c>
      <c r="AX320" s="13" t="s">
        <v>80</v>
      </c>
      <c r="AY320" s="254" t="s">
        <v>147</v>
      </c>
    </row>
    <row r="321" s="2" customFormat="1" ht="24.15" customHeight="1">
      <c r="A321" s="37"/>
      <c r="B321" s="38"/>
      <c r="C321" s="226" t="s">
        <v>596</v>
      </c>
      <c r="D321" s="226" t="s">
        <v>150</v>
      </c>
      <c r="E321" s="227" t="s">
        <v>597</v>
      </c>
      <c r="F321" s="228" t="s">
        <v>598</v>
      </c>
      <c r="G321" s="229" t="s">
        <v>153</v>
      </c>
      <c r="H321" s="230">
        <v>7.7750000000000004</v>
      </c>
      <c r="I321" s="231"/>
      <c r="J321" s="232">
        <f>ROUND(I321*H321,2)</f>
        <v>0</v>
      </c>
      <c r="K321" s="233"/>
      <c r="L321" s="43"/>
      <c r="M321" s="234" t="s">
        <v>1</v>
      </c>
      <c r="N321" s="235" t="s">
        <v>40</v>
      </c>
      <c r="O321" s="90"/>
      <c r="P321" s="236">
        <f>O321*H321</f>
        <v>0</v>
      </c>
      <c r="Q321" s="236">
        <v>0</v>
      </c>
      <c r="R321" s="236">
        <f>Q321*H321</f>
        <v>0</v>
      </c>
      <c r="S321" s="236">
        <v>0.01721</v>
      </c>
      <c r="T321" s="237">
        <f>S321*H321</f>
        <v>0.13380775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218</v>
      </c>
      <c r="AT321" s="238" t="s">
        <v>150</v>
      </c>
      <c r="AU321" s="238" t="s">
        <v>82</v>
      </c>
      <c r="AY321" s="16" t="s">
        <v>147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80</v>
      </c>
      <c r="BK321" s="239">
        <f>ROUND(I321*H321,2)</f>
        <v>0</v>
      </c>
      <c r="BL321" s="16" t="s">
        <v>218</v>
      </c>
      <c r="BM321" s="238" t="s">
        <v>599</v>
      </c>
    </row>
    <row r="322" s="13" customFormat="1">
      <c r="A322" s="13"/>
      <c r="B322" s="244"/>
      <c r="C322" s="245"/>
      <c r="D322" s="240" t="s">
        <v>161</v>
      </c>
      <c r="E322" s="246" t="s">
        <v>1</v>
      </c>
      <c r="F322" s="247" t="s">
        <v>600</v>
      </c>
      <c r="G322" s="245"/>
      <c r="H322" s="248">
        <v>7.7750000000000004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161</v>
      </c>
      <c r="AU322" s="254" t="s">
        <v>82</v>
      </c>
      <c r="AV322" s="13" t="s">
        <v>82</v>
      </c>
      <c r="AW322" s="13" t="s">
        <v>32</v>
      </c>
      <c r="AX322" s="13" t="s">
        <v>80</v>
      </c>
      <c r="AY322" s="254" t="s">
        <v>147</v>
      </c>
    </row>
    <row r="323" s="2" customFormat="1" ht="24.15" customHeight="1">
      <c r="A323" s="37"/>
      <c r="B323" s="38"/>
      <c r="C323" s="226" t="s">
        <v>601</v>
      </c>
      <c r="D323" s="226" t="s">
        <v>150</v>
      </c>
      <c r="E323" s="227" t="s">
        <v>597</v>
      </c>
      <c r="F323" s="228" t="s">
        <v>598</v>
      </c>
      <c r="G323" s="229" t="s">
        <v>153</v>
      </c>
      <c r="H323" s="230">
        <v>7.8700000000000001</v>
      </c>
      <c r="I323" s="231"/>
      <c r="J323" s="232">
        <f>ROUND(I323*H323,2)</f>
        <v>0</v>
      </c>
      <c r="K323" s="233"/>
      <c r="L323" s="43"/>
      <c r="M323" s="234" t="s">
        <v>1</v>
      </c>
      <c r="N323" s="235" t="s">
        <v>40</v>
      </c>
      <c r="O323" s="90"/>
      <c r="P323" s="236">
        <f>O323*H323</f>
        <v>0</v>
      </c>
      <c r="Q323" s="236">
        <v>0</v>
      </c>
      <c r="R323" s="236">
        <f>Q323*H323</f>
        <v>0</v>
      </c>
      <c r="S323" s="236">
        <v>0.01721</v>
      </c>
      <c r="T323" s="237">
        <f>S323*H323</f>
        <v>0.1354427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218</v>
      </c>
      <c r="AT323" s="238" t="s">
        <v>150</v>
      </c>
      <c r="AU323" s="238" t="s">
        <v>82</v>
      </c>
      <c r="AY323" s="16" t="s">
        <v>147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80</v>
      </c>
      <c r="BK323" s="239">
        <f>ROUND(I323*H323,2)</f>
        <v>0</v>
      </c>
      <c r="BL323" s="16" t="s">
        <v>218</v>
      </c>
      <c r="BM323" s="238" t="s">
        <v>602</v>
      </c>
    </row>
    <row r="324" s="13" customFormat="1">
      <c r="A324" s="13"/>
      <c r="B324" s="244"/>
      <c r="C324" s="245"/>
      <c r="D324" s="240" t="s">
        <v>161</v>
      </c>
      <c r="E324" s="246" t="s">
        <v>1</v>
      </c>
      <c r="F324" s="247" t="s">
        <v>180</v>
      </c>
      <c r="G324" s="245"/>
      <c r="H324" s="248">
        <v>6.6200000000000001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161</v>
      </c>
      <c r="AU324" s="254" t="s">
        <v>82</v>
      </c>
      <c r="AV324" s="13" t="s">
        <v>82</v>
      </c>
      <c r="AW324" s="13" t="s">
        <v>32</v>
      </c>
      <c r="AX324" s="13" t="s">
        <v>75</v>
      </c>
      <c r="AY324" s="254" t="s">
        <v>147</v>
      </c>
    </row>
    <row r="325" s="13" customFormat="1">
      <c r="A325" s="13"/>
      <c r="B325" s="244"/>
      <c r="C325" s="245"/>
      <c r="D325" s="240" t="s">
        <v>161</v>
      </c>
      <c r="E325" s="246" t="s">
        <v>1</v>
      </c>
      <c r="F325" s="247" t="s">
        <v>181</v>
      </c>
      <c r="G325" s="245"/>
      <c r="H325" s="248">
        <v>1.25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161</v>
      </c>
      <c r="AU325" s="254" t="s">
        <v>82</v>
      </c>
      <c r="AV325" s="13" t="s">
        <v>82</v>
      </c>
      <c r="AW325" s="13" t="s">
        <v>32</v>
      </c>
      <c r="AX325" s="13" t="s">
        <v>75</v>
      </c>
      <c r="AY325" s="254" t="s">
        <v>147</v>
      </c>
    </row>
    <row r="326" s="14" customFormat="1">
      <c r="A326" s="14"/>
      <c r="B326" s="255"/>
      <c r="C326" s="256"/>
      <c r="D326" s="240" t="s">
        <v>161</v>
      </c>
      <c r="E326" s="257" t="s">
        <v>1</v>
      </c>
      <c r="F326" s="258" t="s">
        <v>182</v>
      </c>
      <c r="G326" s="256"/>
      <c r="H326" s="259">
        <v>7.8700000000000001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161</v>
      </c>
      <c r="AU326" s="265" t="s">
        <v>82</v>
      </c>
      <c r="AV326" s="14" t="s">
        <v>154</v>
      </c>
      <c r="AW326" s="14" t="s">
        <v>32</v>
      </c>
      <c r="AX326" s="14" t="s">
        <v>80</v>
      </c>
      <c r="AY326" s="265" t="s">
        <v>147</v>
      </c>
    </row>
    <row r="327" s="2" customFormat="1" ht="24.15" customHeight="1">
      <c r="A327" s="37"/>
      <c r="B327" s="38"/>
      <c r="C327" s="226" t="s">
        <v>603</v>
      </c>
      <c r="D327" s="226" t="s">
        <v>150</v>
      </c>
      <c r="E327" s="227" t="s">
        <v>604</v>
      </c>
      <c r="F327" s="228" t="s">
        <v>605</v>
      </c>
      <c r="G327" s="229" t="s">
        <v>252</v>
      </c>
      <c r="H327" s="230">
        <v>10</v>
      </c>
      <c r="I327" s="231"/>
      <c r="J327" s="232">
        <f>ROUND(I327*H327,2)</f>
        <v>0</v>
      </c>
      <c r="K327" s="233"/>
      <c r="L327" s="43"/>
      <c r="M327" s="234" t="s">
        <v>1</v>
      </c>
      <c r="N327" s="235" t="s">
        <v>40</v>
      </c>
      <c r="O327" s="90"/>
      <c r="P327" s="236">
        <f>O327*H327</f>
        <v>0</v>
      </c>
      <c r="Q327" s="236">
        <v>0.00064000000000000005</v>
      </c>
      <c r="R327" s="236">
        <f>Q327*H327</f>
        <v>0.0064000000000000003</v>
      </c>
      <c r="S327" s="236">
        <v>0.0022000000000000001</v>
      </c>
      <c r="T327" s="237">
        <f>S327*H327</f>
        <v>0.022000000000000002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8" t="s">
        <v>218</v>
      </c>
      <c r="AT327" s="238" t="s">
        <v>150</v>
      </c>
      <c r="AU327" s="238" t="s">
        <v>82</v>
      </c>
      <c r="AY327" s="16" t="s">
        <v>147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6" t="s">
        <v>80</v>
      </c>
      <c r="BK327" s="239">
        <f>ROUND(I327*H327,2)</f>
        <v>0</v>
      </c>
      <c r="BL327" s="16" t="s">
        <v>218</v>
      </c>
      <c r="BM327" s="238" t="s">
        <v>606</v>
      </c>
    </row>
    <row r="328" s="2" customFormat="1">
      <c r="A328" s="37"/>
      <c r="B328" s="38"/>
      <c r="C328" s="39"/>
      <c r="D328" s="240" t="s">
        <v>156</v>
      </c>
      <c r="E328" s="39"/>
      <c r="F328" s="241" t="s">
        <v>607</v>
      </c>
      <c r="G328" s="39"/>
      <c r="H328" s="39"/>
      <c r="I328" s="193"/>
      <c r="J328" s="39"/>
      <c r="K328" s="39"/>
      <c r="L328" s="43"/>
      <c r="M328" s="242"/>
      <c r="N328" s="243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156</v>
      </c>
      <c r="AU328" s="16" t="s">
        <v>82</v>
      </c>
    </row>
    <row r="329" s="2" customFormat="1" ht="24.15" customHeight="1">
      <c r="A329" s="37"/>
      <c r="B329" s="38"/>
      <c r="C329" s="226" t="s">
        <v>608</v>
      </c>
      <c r="D329" s="226" t="s">
        <v>150</v>
      </c>
      <c r="E329" s="227" t="s">
        <v>609</v>
      </c>
      <c r="F329" s="228" t="s">
        <v>610</v>
      </c>
      <c r="G329" s="229" t="s">
        <v>252</v>
      </c>
      <c r="H329" s="230">
        <v>1</v>
      </c>
      <c r="I329" s="231"/>
      <c r="J329" s="232">
        <f>ROUND(I329*H329,2)</f>
        <v>0</v>
      </c>
      <c r="K329" s="233"/>
      <c r="L329" s="43"/>
      <c r="M329" s="234" t="s">
        <v>1</v>
      </c>
      <c r="N329" s="235" t="s">
        <v>40</v>
      </c>
      <c r="O329" s="90"/>
      <c r="P329" s="236">
        <f>O329*H329</f>
        <v>0</v>
      </c>
      <c r="Q329" s="236">
        <v>0.0010499999999999999</v>
      </c>
      <c r="R329" s="236">
        <f>Q329*H329</f>
        <v>0.0010499999999999999</v>
      </c>
      <c r="S329" s="236">
        <v>0.0054999999999999997</v>
      </c>
      <c r="T329" s="237">
        <f>S329*H329</f>
        <v>0.0054999999999999997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218</v>
      </c>
      <c r="AT329" s="238" t="s">
        <v>150</v>
      </c>
      <c r="AU329" s="238" t="s">
        <v>82</v>
      </c>
      <c r="AY329" s="16" t="s">
        <v>147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80</v>
      </c>
      <c r="BK329" s="239">
        <f>ROUND(I329*H329,2)</f>
        <v>0</v>
      </c>
      <c r="BL329" s="16" t="s">
        <v>218</v>
      </c>
      <c r="BM329" s="238" t="s">
        <v>611</v>
      </c>
    </row>
    <row r="330" s="2" customFormat="1" ht="24.15" customHeight="1">
      <c r="A330" s="37"/>
      <c r="B330" s="38"/>
      <c r="C330" s="226" t="s">
        <v>612</v>
      </c>
      <c r="D330" s="226" t="s">
        <v>150</v>
      </c>
      <c r="E330" s="227" t="s">
        <v>613</v>
      </c>
      <c r="F330" s="228" t="s">
        <v>614</v>
      </c>
      <c r="G330" s="229" t="s">
        <v>252</v>
      </c>
      <c r="H330" s="230">
        <v>3</v>
      </c>
      <c r="I330" s="231"/>
      <c r="J330" s="232">
        <f>ROUND(I330*H330,2)</f>
        <v>0</v>
      </c>
      <c r="K330" s="233"/>
      <c r="L330" s="43"/>
      <c r="M330" s="234" t="s">
        <v>1</v>
      </c>
      <c r="N330" s="235" t="s">
        <v>40</v>
      </c>
      <c r="O330" s="90"/>
      <c r="P330" s="236">
        <f>O330*H330</f>
        <v>0</v>
      </c>
      <c r="Q330" s="236">
        <v>6.9999999999999994E-05</v>
      </c>
      <c r="R330" s="236">
        <f>Q330*H330</f>
        <v>0.00020999999999999998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218</v>
      </c>
      <c r="AT330" s="238" t="s">
        <v>150</v>
      </c>
      <c r="AU330" s="238" t="s">
        <v>82</v>
      </c>
      <c r="AY330" s="16" t="s">
        <v>147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80</v>
      </c>
      <c r="BK330" s="239">
        <f>ROUND(I330*H330,2)</f>
        <v>0</v>
      </c>
      <c r="BL330" s="16" t="s">
        <v>218</v>
      </c>
      <c r="BM330" s="238" t="s">
        <v>615</v>
      </c>
    </row>
    <row r="331" s="2" customFormat="1" ht="14.4" customHeight="1">
      <c r="A331" s="37"/>
      <c r="B331" s="38"/>
      <c r="C331" s="266" t="s">
        <v>616</v>
      </c>
      <c r="D331" s="266" t="s">
        <v>255</v>
      </c>
      <c r="E331" s="267" t="s">
        <v>617</v>
      </c>
      <c r="F331" s="268" t="s">
        <v>618</v>
      </c>
      <c r="G331" s="269" t="s">
        <v>252</v>
      </c>
      <c r="H331" s="270">
        <v>2</v>
      </c>
      <c r="I331" s="271"/>
      <c r="J331" s="272">
        <f>ROUND(I331*H331,2)</f>
        <v>0</v>
      </c>
      <c r="K331" s="273"/>
      <c r="L331" s="274"/>
      <c r="M331" s="275" t="s">
        <v>1</v>
      </c>
      <c r="N331" s="276" t="s">
        <v>40</v>
      </c>
      <c r="O331" s="90"/>
      <c r="P331" s="236">
        <f>O331*H331</f>
        <v>0</v>
      </c>
      <c r="Q331" s="236">
        <v>0.00020000000000000001</v>
      </c>
      <c r="R331" s="236">
        <f>Q331*H331</f>
        <v>0.00040000000000000002</v>
      </c>
      <c r="S331" s="236">
        <v>0</v>
      </c>
      <c r="T331" s="23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8" t="s">
        <v>286</v>
      </c>
      <c r="AT331" s="238" t="s">
        <v>255</v>
      </c>
      <c r="AU331" s="238" t="s">
        <v>82</v>
      </c>
      <c r="AY331" s="16" t="s">
        <v>147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6" t="s">
        <v>80</v>
      </c>
      <c r="BK331" s="239">
        <f>ROUND(I331*H331,2)</f>
        <v>0</v>
      </c>
      <c r="BL331" s="16" t="s">
        <v>218</v>
      </c>
      <c r="BM331" s="238" t="s">
        <v>619</v>
      </c>
    </row>
    <row r="332" s="2" customFormat="1" ht="14.4" customHeight="1">
      <c r="A332" s="37"/>
      <c r="B332" s="38"/>
      <c r="C332" s="266" t="s">
        <v>620</v>
      </c>
      <c r="D332" s="266" t="s">
        <v>255</v>
      </c>
      <c r="E332" s="267" t="s">
        <v>621</v>
      </c>
      <c r="F332" s="268" t="s">
        <v>622</v>
      </c>
      <c r="G332" s="269" t="s">
        <v>252</v>
      </c>
      <c r="H332" s="270">
        <v>1</v>
      </c>
      <c r="I332" s="271"/>
      <c r="J332" s="272">
        <f>ROUND(I332*H332,2)</f>
        <v>0</v>
      </c>
      <c r="K332" s="273"/>
      <c r="L332" s="274"/>
      <c r="M332" s="275" t="s">
        <v>1</v>
      </c>
      <c r="N332" s="276" t="s">
        <v>40</v>
      </c>
      <c r="O332" s="90"/>
      <c r="P332" s="236">
        <f>O332*H332</f>
        <v>0</v>
      </c>
      <c r="Q332" s="236">
        <v>0.0010200000000000001</v>
      </c>
      <c r="R332" s="236">
        <f>Q332*H332</f>
        <v>0.0010200000000000001</v>
      </c>
      <c r="S332" s="236">
        <v>0</v>
      </c>
      <c r="T332" s="23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8" t="s">
        <v>286</v>
      </c>
      <c r="AT332" s="238" t="s">
        <v>255</v>
      </c>
      <c r="AU332" s="238" t="s">
        <v>82</v>
      </c>
      <c r="AY332" s="16" t="s">
        <v>147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6" t="s">
        <v>80</v>
      </c>
      <c r="BK332" s="239">
        <f>ROUND(I332*H332,2)</f>
        <v>0</v>
      </c>
      <c r="BL332" s="16" t="s">
        <v>218</v>
      </c>
      <c r="BM332" s="238" t="s">
        <v>623</v>
      </c>
    </row>
    <row r="333" s="2" customFormat="1" ht="24.15" customHeight="1">
      <c r="A333" s="37"/>
      <c r="B333" s="38"/>
      <c r="C333" s="226" t="s">
        <v>624</v>
      </c>
      <c r="D333" s="226" t="s">
        <v>150</v>
      </c>
      <c r="E333" s="227" t="s">
        <v>625</v>
      </c>
      <c r="F333" s="228" t="s">
        <v>626</v>
      </c>
      <c r="G333" s="229" t="s">
        <v>252</v>
      </c>
      <c r="H333" s="230">
        <v>10</v>
      </c>
      <c r="I333" s="231"/>
      <c r="J333" s="232">
        <f>ROUND(I333*H333,2)</f>
        <v>0</v>
      </c>
      <c r="K333" s="233"/>
      <c r="L333" s="43"/>
      <c r="M333" s="234" t="s">
        <v>1</v>
      </c>
      <c r="N333" s="235" t="s">
        <v>40</v>
      </c>
      <c r="O333" s="90"/>
      <c r="P333" s="236">
        <f>O333*H333</f>
        <v>0</v>
      </c>
      <c r="Q333" s="236">
        <v>0.0021099999999999999</v>
      </c>
      <c r="R333" s="236">
        <f>Q333*H333</f>
        <v>0.021100000000000001</v>
      </c>
      <c r="S333" s="236">
        <v>0.00165</v>
      </c>
      <c r="T333" s="237">
        <f>S333*H333</f>
        <v>0.016500000000000001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8" t="s">
        <v>218</v>
      </c>
      <c r="AT333" s="238" t="s">
        <v>150</v>
      </c>
      <c r="AU333" s="238" t="s">
        <v>82</v>
      </c>
      <c r="AY333" s="16" t="s">
        <v>147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6" t="s">
        <v>80</v>
      </c>
      <c r="BK333" s="239">
        <f>ROUND(I333*H333,2)</f>
        <v>0</v>
      </c>
      <c r="BL333" s="16" t="s">
        <v>218</v>
      </c>
      <c r="BM333" s="238" t="s">
        <v>627</v>
      </c>
    </row>
    <row r="334" s="2" customFormat="1" ht="24.15" customHeight="1">
      <c r="A334" s="37"/>
      <c r="B334" s="38"/>
      <c r="C334" s="226" t="s">
        <v>628</v>
      </c>
      <c r="D334" s="226" t="s">
        <v>150</v>
      </c>
      <c r="E334" s="227" t="s">
        <v>629</v>
      </c>
      <c r="F334" s="228" t="s">
        <v>630</v>
      </c>
      <c r="G334" s="229" t="s">
        <v>337</v>
      </c>
      <c r="H334" s="230">
        <v>0.54600000000000004</v>
      </c>
      <c r="I334" s="231"/>
      <c r="J334" s="232">
        <f>ROUND(I334*H334,2)</f>
        <v>0</v>
      </c>
      <c r="K334" s="233"/>
      <c r="L334" s="43"/>
      <c r="M334" s="234" t="s">
        <v>1</v>
      </c>
      <c r="N334" s="235" t="s">
        <v>40</v>
      </c>
      <c r="O334" s="90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218</v>
      </c>
      <c r="AT334" s="238" t="s">
        <v>150</v>
      </c>
      <c r="AU334" s="238" t="s">
        <v>82</v>
      </c>
      <c r="AY334" s="16" t="s">
        <v>147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80</v>
      </c>
      <c r="BK334" s="239">
        <f>ROUND(I334*H334,2)</f>
        <v>0</v>
      </c>
      <c r="BL334" s="16" t="s">
        <v>218</v>
      </c>
      <c r="BM334" s="238" t="s">
        <v>631</v>
      </c>
    </row>
    <row r="335" s="2" customFormat="1" ht="24.15" customHeight="1">
      <c r="A335" s="37"/>
      <c r="B335" s="38"/>
      <c r="C335" s="226" t="s">
        <v>632</v>
      </c>
      <c r="D335" s="226" t="s">
        <v>150</v>
      </c>
      <c r="E335" s="227" t="s">
        <v>633</v>
      </c>
      <c r="F335" s="228" t="s">
        <v>634</v>
      </c>
      <c r="G335" s="229" t="s">
        <v>337</v>
      </c>
      <c r="H335" s="230">
        <v>0.23599999999999999</v>
      </c>
      <c r="I335" s="231"/>
      <c r="J335" s="232">
        <f>ROUND(I335*H335,2)</f>
        <v>0</v>
      </c>
      <c r="K335" s="233"/>
      <c r="L335" s="43"/>
      <c r="M335" s="234" t="s">
        <v>1</v>
      </c>
      <c r="N335" s="235" t="s">
        <v>40</v>
      </c>
      <c r="O335" s="90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218</v>
      </c>
      <c r="AT335" s="238" t="s">
        <v>150</v>
      </c>
      <c r="AU335" s="238" t="s">
        <v>82</v>
      </c>
      <c r="AY335" s="16" t="s">
        <v>147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80</v>
      </c>
      <c r="BK335" s="239">
        <f>ROUND(I335*H335,2)</f>
        <v>0</v>
      </c>
      <c r="BL335" s="16" t="s">
        <v>218</v>
      </c>
      <c r="BM335" s="238" t="s">
        <v>635</v>
      </c>
    </row>
    <row r="336" s="12" customFormat="1" ht="22.8" customHeight="1">
      <c r="A336" s="12"/>
      <c r="B336" s="210"/>
      <c r="C336" s="211"/>
      <c r="D336" s="212" t="s">
        <v>74</v>
      </c>
      <c r="E336" s="224" t="s">
        <v>636</v>
      </c>
      <c r="F336" s="224" t="s">
        <v>637</v>
      </c>
      <c r="G336" s="211"/>
      <c r="H336" s="211"/>
      <c r="I336" s="214"/>
      <c r="J336" s="225">
        <f>BK336</f>
        <v>0</v>
      </c>
      <c r="K336" s="211"/>
      <c r="L336" s="216"/>
      <c r="M336" s="217"/>
      <c r="N336" s="218"/>
      <c r="O336" s="218"/>
      <c r="P336" s="219">
        <f>SUM(P337:P370)</f>
        <v>0</v>
      </c>
      <c r="Q336" s="218"/>
      <c r="R336" s="219">
        <f>SUM(R337:R370)</f>
        <v>0.18083999999999997</v>
      </c>
      <c r="S336" s="218"/>
      <c r="T336" s="220">
        <f>SUM(T337:T370)</f>
        <v>0.19920000000000002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1" t="s">
        <v>82</v>
      </c>
      <c r="AT336" s="222" t="s">
        <v>74</v>
      </c>
      <c r="AU336" s="222" t="s">
        <v>80</v>
      </c>
      <c r="AY336" s="221" t="s">
        <v>147</v>
      </c>
      <c r="BK336" s="223">
        <f>SUM(BK337:BK370)</f>
        <v>0</v>
      </c>
    </row>
    <row r="337" s="2" customFormat="1" ht="24.15" customHeight="1">
      <c r="A337" s="37"/>
      <c r="B337" s="38"/>
      <c r="C337" s="226" t="s">
        <v>638</v>
      </c>
      <c r="D337" s="226" t="s">
        <v>150</v>
      </c>
      <c r="E337" s="227" t="s">
        <v>639</v>
      </c>
      <c r="F337" s="228" t="s">
        <v>640</v>
      </c>
      <c r="G337" s="229" t="s">
        <v>252</v>
      </c>
      <c r="H337" s="230">
        <v>4</v>
      </c>
      <c r="I337" s="231"/>
      <c r="J337" s="232">
        <f>ROUND(I337*H337,2)</f>
        <v>0</v>
      </c>
      <c r="K337" s="233"/>
      <c r="L337" s="43"/>
      <c r="M337" s="234" t="s">
        <v>1</v>
      </c>
      <c r="N337" s="235" t="s">
        <v>40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218</v>
      </c>
      <c r="AT337" s="238" t="s">
        <v>150</v>
      </c>
      <c r="AU337" s="238" t="s">
        <v>82</v>
      </c>
      <c r="AY337" s="16" t="s">
        <v>147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80</v>
      </c>
      <c r="BK337" s="239">
        <f>ROUND(I337*H337,2)</f>
        <v>0</v>
      </c>
      <c r="BL337" s="16" t="s">
        <v>218</v>
      </c>
      <c r="BM337" s="238" t="s">
        <v>641</v>
      </c>
    </row>
    <row r="338" s="2" customFormat="1" ht="24.15" customHeight="1">
      <c r="A338" s="37"/>
      <c r="B338" s="38"/>
      <c r="C338" s="266" t="s">
        <v>642</v>
      </c>
      <c r="D338" s="266" t="s">
        <v>255</v>
      </c>
      <c r="E338" s="267" t="s">
        <v>643</v>
      </c>
      <c r="F338" s="268" t="s">
        <v>644</v>
      </c>
      <c r="G338" s="269" t="s">
        <v>252</v>
      </c>
      <c r="H338" s="270">
        <v>3</v>
      </c>
      <c r="I338" s="271"/>
      <c r="J338" s="272">
        <f>ROUND(I338*H338,2)</f>
        <v>0</v>
      </c>
      <c r="K338" s="273"/>
      <c r="L338" s="274"/>
      <c r="M338" s="275" t="s">
        <v>1</v>
      </c>
      <c r="N338" s="276" t="s">
        <v>40</v>
      </c>
      <c r="O338" s="90"/>
      <c r="P338" s="236">
        <f>O338*H338</f>
        <v>0</v>
      </c>
      <c r="Q338" s="236">
        <v>0.0195</v>
      </c>
      <c r="R338" s="236">
        <f>Q338*H338</f>
        <v>0.058499999999999996</v>
      </c>
      <c r="S338" s="236">
        <v>0</v>
      </c>
      <c r="T338" s="23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8" t="s">
        <v>286</v>
      </c>
      <c r="AT338" s="238" t="s">
        <v>255</v>
      </c>
      <c r="AU338" s="238" t="s">
        <v>82</v>
      </c>
      <c r="AY338" s="16" t="s">
        <v>147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6" t="s">
        <v>80</v>
      </c>
      <c r="BK338" s="239">
        <f>ROUND(I338*H338,2)</f>
        <v>0</v>
      </c>
      <c r="BL338" s="16" t="s">
        <v>218</v>
      </c>
      <c r="BM338" s="238" t="s">
        <v>645</v>
      </c>
    </row>
    <row r="339" s="2" customFormat="1" ht="24.15" customHeight="1">
      <c r="A339" s="37"/>
      <c r="B339" s="38"/>
      <c r="C339" s="266" t="s">
        <v>646</v>
      </c>
      <c r="D339" s="266" t="s">
        <v>255</v>
      </c>
      <c r="E339" s="267" t="s">
        <v>647</v>
      </c>
      <c r="F339" s="268" t="s">
        <v>648</v>
      </c>
      <c r="G339" s="269" t="s">
        <v>252</v>
      </c>
      <c r="H339" s="270">
        <v>1</v>
      </c>
      <c r="I339" s="271"/>
      <c r="J339" s="272">
        <f>ROUND(I339*H339,2)</f>
        <v>0</v>
      </c>
      <c r="K339" s="273"/>
      <c r="L339" s="274"/>
      <c r="M339" s="275" t="s">
        <v>1</v>
      </c>
      <c r="N339" s="276" t="s">
        <v>40</v>
      </c>
      <c r="O339" s="90"/>
      <c r="P339" s="236">
        <f>O339*H339</f>
        <v>0</v>
      </c>
      <c r="Q339" s="236">
        <v>0.016</v>
      </c>
      <c r="R339" s="236">
        <f>Q339*H339</f>
        <v>0.016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286</v>
      </c>
      <c r="AT339" s="238" t="s">
        <v>255</v>
      </c>
      <c r="AU339" s="238" t="s">
        <v>82</v>
      </c>
      <c r="AY339" s="16" t="s">
        <v>147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80</v>
      </c>
      <c r="BK339" s="239">
        <f>ROUND(I339*H339,2)</f>
        <v>0</v>
      </c>
      <c r="BL339" s="16" t="s">
        <v>218</v>
      </c>
      <c r="BM339" s="238" t="s">
        <v>649</v>
      </c>
    </row>
    <row r="340" s="2" customFormat="1" ht="24.15" customHeight="1">
      <c r="A340" s="37"/>
      <c r="B340" s="38"/>
      <c r="C340" s="226" t="s">
        <v>650</v>
      </c>
      <c r="D340" s="226" t="s">
        <v>150</v>
      </c>
      <c r="E340" s="227" t="s">
        <v>639</v>
      </c>
      <c r="F340" s="228" t="s">
        <v>640</v>
      </c>
      <c r="G340" s="229" t="s">
        <v>252</v>
      </c>
      <c r="H340" s="230">
        <v>4</v>
      </c>
      <c r="I340" s="231"/>
      <c r="J340" s="232">
        <f>ROUND(I340*H340,2)</f>
        <v>0</v>
      </c>
      <c r="K340" s="233"/>
      <c r="L340" s="43"/>
      <c r="M340" s="234" t="s">
        <v>1</v>
      </c>
      <c r="N340" s="235" t="s">
        <v>40</v>
      </c>
      <c r="O340" s="90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8" t="s">
        <v>218</v>
      </c>
      <c r="AT340" s="238" t="s">
        <v>150</v>
      </c>
      <c r="AU340" s="238" t="s">
        <v>82</v>
      </c>
      <c r="AY340" s="16" t="s">
        <v>147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6" t="s">
        <v>80</v>
      </c>
      <c r="BK340" s="239">
        <f>ROUND(I340*H340,2)</f>
        <v>0</v>
      </c>
      <c r="BL340" s="16" t="s">
        <v>218</v>
      </c>
      <c r="BM340" s="238" t="s">
        <v>651</v>
      </c>
    </row>
    <row r="341" s="2" customFormat="1" ht="24.15" customHeight="1">
      <c r="A341" s="37"/>
      <c r="B341" s="38"/>
      <c r="C341" s="266" t="s">
        <v>652</v>
      </c>
      <c r="D341" s="266" t="s">
        <v>255</v>
      </c>
      <c r="E341" s="267" t="s">
        <v>653</v>
      </c>
      <c r="F341" s="268" t="s">
        <v>654</v>
      </c>
      <c r="G341" s="269" t="s">
        <v>252</v>
      </c>
      <c r="H341" s="270">
        <v>2</v>
      </c>
      <c r="I341" s="271"/>
      <c r="J341" s="272">
        <f>ROUND(I341*H341,2)</f>
        <v>0</v>
      </c>
      <c r="K341" s="273"/>
      <c r="L341" s="274"/>
      <c r="M341" s="275" t="s">
        <v>1</v>
      </c>
      <c r="N341" s="276" t="s">
        <v>40</v>
      </c>
      <c r="O341" s="90"/>
      <c r="P341" s="236">
        <f>O341*H341</f>
        <v>0</v>
      </c>
      <c r="Q341" s="236">
        <v>0.017999999999999999</v>
      </c>
      <c r="R341" s="236">
        <f>Q341*H341</f>
        <v>0.035999999999999997</v>
      </c>
      <c r="S341" s="236">
        <v>0</v>
      </c>
      <c r="T341" s="23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8" t="s">
        <v>286</v>
      </c>
      <c r="AT341" s="238" t="s">
        <v>255</v>
      </c>
      <c r="AU341" s="238" t="s">
        <v>82</v>
      </c>
      <c r="AY341" s="16" t="s">
        <v>147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6" t="s">
        <v>80</v>
      </c>
      <c r="BK341" s="239">
        <f>ROUND(I341*H341,2)</f>
        <v>0</v>
      </c>
      <c r="BL341" s="16" t="s">
        <v>218</v>
      </c>
      <c r="BM341" s="238" t="s">
        <v>655</v>
      </c>
    </row>
    <row r="342" s="2" customFormat="1" ht="37.8" customHeight="1">
      <c r="A342" s="37"/>
      <c r="B342" s="38"/>
      <c r="C342" s="266" t="s">
        <v>656</v>
      </c>
      <c r="D342" s="266" t="s">
        <v>255</v>
      </c>
      <c r="E342" s="267" t="s">
        <v>657</v>
      </c>
      <c r="F342" s="268" t="s">
        <v>658</v>
      </c>
      <c r="G342" s="269" t="s">
        <v>252</v>
      </c>
      <c r="H342" s="270">
        <v>2</v>
      </c>
      <c r="I342" s="271"/>
      <c r="J342" s="272">
        <f>ROUND(I342*H342,2)</f>
        <v>0</v>
      </c>
      <c r="K342" s="273"/>
      <c r="L342" s="274"/>
      <c r="M342" s="275" t="s">
        <v>1</v>
      </c>
      <c r="N342" s="276" t="s">
        <v>40</v>
      </c>
      <c r="O342" s="90"/>
      <c r="P342" s="236">
        <f>O342*H342</f>
        <v>0</v>
      </c>
      <c r="Q342" s="236">
        <v>0.021000000000000001</v>
      </c>
      <c r="R342" s="236">
        <f>Q342*H342</f>
        <v>0.042000000000000003</v>
      </c>
      <c r="S342" s="236">
        <v>0</v>
      </c>
      <c r="T342" s="23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8" t="s">
        <v>286</v>
      </c>
      <c r="AT342" s="238" t="s">
        <v>255</v>
      </c>
      <c r="AU342" s="238" t="s">
        <v>82</v>
      </c>
      <c r="AY342" s="16" t="s">
        <v>147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6" t="s">
        <v>80</v>
      </c>
      <c r="BK342" s="239">
        <f>ROUND(I342*H342,2)</f>
        <v>0</v>
      </c>
      <c r="BL342" s="16" t="s">
        <v>218</v>
      </c>
      <c r="BM342" s="238" t="s">
        <v>659</v>
      </c>
    </row>
    <row r="343" s="2" customFormat="1" ht="14.4" customHeight="1">
      <c r="A343" s="37"/>
      <c r="B343" s="38"/>
      <c r="C343" s="226" t="s">
        <v>660</v>
      </c>
      <c r="D343" s="226" t="s">
        <v>150</v>
      </c>
      <c r="E343" s="227" t="s">
        <v>661</v>
      </c>
      <c r="F343" s="228" t="s">
        <v>662</v>
      </c>
      <c r="G343" s="229" t="s">
        <v>252</v>
      </c>
      <c r="H343" s="230">
        <v>4</v>
      </c>
      <c r="I343" s="231"/>
      <c r="J343" s="232">
        <f>ROUND(I343*H343,2)</f>
        <v>0</v>
      </c>
      <c r="K343" s="233"/>
      <c r="L343" s="43"/>
      <c r="M343" s="234" t="s">
        <v>1</v>
      </c>
      <c r="N343" s="235" t="s">
        <v>40</v>
      </c>
      <c r="O343" s="90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218</v>
      </c>
      <c r="AT343" s="238" t="s">
        <v>150</v>
      </c>
      <c r="AU343" s="238" t="s">
        <v>82</v>
      </c>
      <c r="AY343" s="16" t="s">
        <v>147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80</v>
      </c>
      <c r="BK343" s="239">
        <f>ROUND(I343*H343,2)</f>
        <v>0</v>
      </c>
      <c r="BL343" s="16" t="s">
        <v>218</v>
      </c>
      <c r="BM343" s="238" t="s">
        <v>663</v>
      </c>
    </row>
    <row r="344" s="2" customFormat="1" ht="14.4" customHeight="1">
      <c r="A344" s="37"/>
      <c r="B344" s="38"/>
      <c r="C344" s="266" t="s">
        <v>664</v>
      </c>
      <c r="D344" s="266" t="s">
        <v>255</v>
      </c>
      <c r="E344" s="267" t="s">
        <v>665</v>
      </c>
      <c r="F344" s="268" t="s">
        <v>666</v>
      </c>
      <c r="G344" s="269" t="s">
        <v>252</v>
      </c>
      <c r="H344" s="270">
        <v>4</v>
      </c>
      <c r="I344" s="271"/>
      <c r="J344" s="272">
        <f>ROUND(I344*H344,2)</f>
        <v>0</v>
      </c>
      <c r="K344" s="273"/>
      <c r="L344" s="274"/>
      <c r="M344" s="275" t="s">
        <v>1</v>
      </c>
      <c r="N344" s="276" t="s">
        <v>40</v>
      </c>
      <c r="O344" s="90"/>
      <c r="P344" s="236">
        <f>O344*H344</f>
        <v>0</v>
      </c>
      <c r="Q344" s="236">
        <v>0.00014999999999999999</v>
      </c>
      <c r="R344" s="236">
        <f>Q344*H344</f>
        <v>0.00059999999999999995</v>
      </c>
      <c r="S344" s="236">
        <v>0</v>
      </c>
      <c r="T344" s="23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8" t="s">
        <v>286</v>
      </c>
      <c r="AT344" s="238" t="s">
        <v>255</v>
      </c>
      <c r="AU344" s="238" t="s">
        <v>82</v>
      </c>
      <c r="AY344" s="16" t="s">
        <v>147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6" t="s">
        <v>80</v>
      </c>
      <c r="BK344" s="239">
        <f>ROUND(I344*H344,2)</f>
        <v>0</v>
      </c>
      <c r="BL344" s="16" t="s">
        <v>218</v>
      </c>
      <c r="BM344" s="238" t="s">
        <v>667</v>
      </c>
    </row>
    <row r="345" s="2" customFormat="1" ht="14.4" customHeight="1">
      <c r="A345" s="37"/>
      <c r="B345" s="38"/>
      <c r="C345" s="226" t="s">
        <v>668</v>
      </c>
      <c r="D345" s="226" t="s">
        <v>150</v>
      </c>
      <c r="E345" s="227" t="s">
        <v>661</v>
      </c>
      <c r="F345" s="228" t="s">
        <v>662</v>
      </c>
      <c r="G345" s="229" t="s">
        <v>252</v>
      </c>
      <c r="H345" s="230">
        <v>4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40</v>
      </c>
      <c r="O345" s="90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218</v>
      </c>
      <c r="AT345" s="238" t="s">
        <v>150</v>
      </c>
      <c r="AU345" s="238" t="s">
        <v>82</v>
      </c>
      <c r="AY345" s="16" t="s">
        <v>147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80</v>
      </c>
      <c r="BK345" s="239">
        <f>ROUND(I345*H345,2)</f>
        <v>0</v>
      </c>
      <c r="BL345" s="16" t="s">
        <v>218</v>
      </c>
      <c r="BM345" s="238" t="s">
        <v>669</v>
      </c>
    </row>
    <row r="346" s="2" customFormat="1" ht="14.4" customHeight="1">
      <c r="A346" s="37"/>
      <c r="B346" s="38"/>
      <c r="C346" s="266" t="s">
        <v>670</v>
      </c>
      <c r="D346" s="266" t="s">
        <v>255</v>
      </c>
      <c r="E346" s="267" t="s">
        <v>665</v>
      </c>
      <c r="F346" s="268" t="s">
        <v>666</v>
      </c>
      <c r="G346" s="269" t="s">
        <v>252</v>
      </c>
      <c r="H346" s="270">
        <v>4</v>
      </c>
      <c r="I346" s="271"/>
      <c r="J346" s="272">
        <f>ROUND(I346*H346,2)</f>
        <v>0</v>
      </c>
      <c r="K346" s="273"/>
      <c r="L346" s="274"/>
      <c r="M346" s="275" t="s">
        <v>1</v>
      </c>
      <c r="N346" s="276" t="s">
        <v>40</v>
      </c>
      <c r="O346" s="90"/>
      <c r="P346" s="236">
        <f>O346*H346</f>
        <v>0</v>
      </c>
      <c r="Q346" s="236">
        <v>0.00014999999999999999</v>
      </c>
      <c r="R346" s="236">
        <f>Q346*H346</f>
        <v>0.00059999999999999995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286</v>
      </c>
      <c r="AT346" s="238" t="s">
        <v>255</v>
      </c>
      <c r="AU346" s="238" t="s">
        <v>82</v>
      </c>
      <c r="AY346" s="16" t="s">
        <v>147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80</v>
      </c>
      <c r="BK346" s="239">
        <f>ROUND(I346*H346,2)</f>
        <v>0</v>
      </c>
      <c r="BL346" s="16" t="s">
        <v>218</v>
      </c>
      <c r="BM346" s="238" t="s">
        <v>671</v>
      </c>
    </row>
    <row r="347" s="2" customFormat="1" ht="14.4" customHeight="1">
      <c r="A347" s="37"/>
      <c r="B347" s="38"/>
      <c r="C347" s="226" t="s">
        <v>672</v>
      </c>
      <c r="D347" s="226" t="s">
        <v>150</v>
      </c>
      <c r="E347" s="227" t="s">
        <v>673</v>
      </c>
      <c r="F347" s="228" t="s">
        <v>674</v>
      </c>
      <c r="G347" s="229" t="s">
        <v>252</v>
      </c>
      <c r="H347" s="230">
        <v>4</v>
      </c>
      <c r="I347" s="231"/>
      <c r="J347" s="232">
        <f>ROUND(I347*H347,2)</f>
        <v>0</v>
      </c>
      <c r="K347" s="233"/>
      <c r="L347" s="43"/>
      <c r="M347" s="234" t="s">
        <v>1</v>
      </c>
      <c r="N347" s="235" t="s">
        <v>40</v>
      </c>
      <c r="O347" s="90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8" t="s">
        <v>218</v>
      </c>
      <c r="AT347" s="238" t="s">
        <v>150</v>
      </c>
      <c r="AU347" s="238" t="s">
        <v>82</v>
      </c>
      <c r="AY347" s="16" t="s">
        <v>147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6" t="s">
        <v>80</v>
      </c>
      <c r="BK347" s="239">
        <f>ROUND(I347*H347,2)</f>
        <v>0</v>
      </c>
      <c r="BL347" s="16" t="s">
        <v>218</v>
      </c>
      <c r="BM347" s="238" t="s">
        <v>675</v>
      </c>
    </row>
    <row r="348" s="2" customFormat="1" ht="24.15" customHeight="1">
      <c r="A348" s="37"/>
      <c r="B348" s="38"/>
      <c r="C348" s="266" t="s">
        <v>676</v>
      </c>
      <c r="D348" s="266" t="s">
        <v>255</v>
      </c>
      <c r="E348" s="267" t="s">
        <v>677</v>
      </c>
      <c r="F348" s="268" t="s">
        <v>678</v>
      </c>
      <c r="G348" s="269" t="s">
        <v>252</v>
      </c>
      <c r="H348" s="270">
        <v>4</v>
      </c>
      <c r="I348" s="271"/>
      <c r="J348" s="272">
        <f>ROUND(I348*H348,2)</f>
        <v>0</v>
      </c>
      <c r="K348" s="273"/>
      <c r="L348" s="274"/>
      <c r="M348" s="275" t="s">
        <v>1</v>
      </c>
      <c r="N348" s="276" t="s">
        <v>40</v>
      </c>
      <c r="O348" s="90"/>
      <c r="P348" s="236">
        <f>O348*H348</f>
        <v>0</v>
      </c>
      <c r="Q348" s="236">
        <v>0.0011999999999999999</v>
      </c>
      <c r="R348" s="236">
        <f>Q348*H348</f>
        <v>0.0047999999999999996</v>
      </c>
      <c r="S348" s="236">
        <v>0</v>
      </c>
      <c r="T348" s="23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286</v>
      </c>
      <c r="AT348" s="238" t="s">
        <v>255</v>
      </c>
      <c r="AU348" s="238" t="s">
        <v>82</v>
      </c>
      <c r="AY348" s="16" t="s">
        <v>147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80</v>
      </c>
      <c r="BK348" s="239">
        <f>ROUND(I348*H348,2)</f>
        <v>0</v>
      </c>
      <c r="BL348" s="16" t="s">
        <v>218</v>
      </c>
      <c r="BM348" s="238" t="s">
        <v>679</v>
      </c>
    </row>
    <row r="349" s="2" customFormat="1" ht="14.4" customHeight="1">
      <c r="A349" s="37"/>
      <c r="B349" s="38"/>
      <c r="C349" s="226" t="s">
        <v>680</v>
      </c>
      <c r="D349" s="226" t="s">
        <v>150</v>
      </c>
      <c r="E349" s="227" t="s">
        <v>673</v>
      </c>
      <c r="F349" s="228" t="s">
        <v>674</v>
      </c>
      <c r="G349" s="229" t="s">
        <v>252</v>
      </c>
      <c r="H349" s="230">
        <v>4</v>
      </c>
      <c r="I349" s="231"/>
      <c r="J349" s="232">
        <f>ROUND(I349*H349,2)</f>
        <v>0</v>
      </c>
      <c r="K349" s="233"/>
      <c r="L349" s="43"/>
      <c r="M349" s="234" t="s">
        <v>1</v>
      </c>
      <c r="N349" s="235" t="s">
        <v>40</v>
      </c>
      <c r="O349" s="90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218</v>
      </c>
      <c r="AT349" s="238" t="s">
        <v>150</v>
      </c>
      <c r="AU349" s="238" t="s">
        <v>82</v>
      </c>
      <c r="AY349" s="16" t="s">
        <v>147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80</v>
      </c>
      <c r="BK349" s="239">
        <f>ROUND(I349*H349,2)</f>
        <v>0</v>
      </c>
      <c r="BL349" s="16" t="s">
        <v>218</v>
      </c>
      <c r="BM349" s="238" t="s">
        <v>681</v>
      </c>
    </row>
    <row r="350" s="2" customFormat="1" ht="24.15" customHeight="1">
      <c r="A350" s="37"/>
      <c r="B350" s="38"/>
      <c r="C350" s="266" t="s">
        <v>682</v>
      </c>
      <c r="D350" s="266" t="s">
        <v>255</v>
      </c>
      <c r="E350" s="267" t="s">
        <v>683</v>
      </c>
      <c r="F350" s="268" t="s">
        <v>684</v>
      </c>
      <c r="G350" s="269" t="s">
        <v>252</v>
      </c>
      <c r="H350" s="270">
        <v>4</v>
      </c>
      <c r="I350" s="271"/>
      <c r="J350" s="272">
        <f>ROUND(I350*H350,2)</f>
        <v>0</v>
      </c>
      <c r="K350" s="273"/>
      <c r="L350" s="274"/>
      <c r="M350" s="275" t="s">
        <v>1</v>
      </c>
      <c r="N350" s="276" t="s">
        <v>40</v>
      </c>
      <c r="O350" s="90"/>
      <c r="P350" s="236">
        <f>O350*H350</f>
        <v>0</v>
      </c>
      <c r="Q350" s="236">
        <v>0.0011999999999999999</v>
      </c>
      <c r="R350" s="236">
        <f>Q350*H350</f>
        <v>0.0047999999999999996</v>
      </c>
      <c r="S350" s="236">
        <v>0</v>
      </c>
      <c r="T350" s="23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8" t="s">
        <v>286</v>
      </c>
      <c r="AT350" s="238" t="s">
        <v>255</v>
      </c>
      <c r="AU350" s="238" t="s">
        <v>82</v>
      </c>
      <c r="AY350" s="16" t="s">
        <v>147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6" t="s">
        <v>80</v>
      </c>
      <c r="BK350" s="239">
        <f>ROUND(I350*H350,2)</f>
        <v>0</v>
      </c>
      <c r="BL350" s="16" t="s">
        <v>218</v>
      </c>
      <c r="BM350" s="238" t="s">
        <v>685</v>
      </c>
    </row>
    <row r="351" s="2" customFormat="1" ht="24.15" customHeight="1">
      <c r="A351" s="37"/>
      <c r="B351" s="38"/>
      <c r="C351" s="226" t="s">
        <v>686</v>
      </c>
      <c r="D351" s="226" t="s">
        <v>150</v>
      </c>
      <c r="E351" s="227" t="s">
        <v>687</v>
      </c>
      <c r="F351" s="228" t="s">
        <v>688</v>
      </c>
      <c r="G351" s="229" t="s">
        <v>252</v>
      </c>
      <c r="H351" s="230">
        <v>3</v>
      </c>
      <c r="I351" s="231"/>
      <c r="J351" s="232">
        <f>ROUND(I351*H351,2)</f>
        <v>0</v>
      </c>
      <c r="K351" s="233"/>
      <c r="L351" s="43"/>
      <c r="M351" s="234" t="s">
        <v>1</v>
      </c>
      <c r="N351" s="235" t="s">
        <v>40</v>
      </c>
      <c r="O351" s="90"/>
      <c r="P351" s="236">
        <f>O351*H351</f>
        <v>0</v>
      </c>
      <c r="Q351" s="236">
        <v>0</v>
      </c>
      <c r="R351" s="236">
        <f>Q351*H351</f>
        <v>0</v>
      </c>
      <c r="S351" s="236">
        <v>0.0018</v>
      </c>
      <c r="T351" s="237">
        <f>S351*H351</f>
        <v>0.0054000000000000003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8" t="s">
        <v>218</v>
      </c>
      <c r="AT351" s="238" t="s">
        <v>150</v>
      </c>
      <c r="AU351" s="238" t="s">
        <v>82</v>
      </c>
      <c r="AY351" s="16" t="s">
        <v>147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6" t="s">
        <v>80</v>
      </c>
      <c r="BK351" s="239">
        <f>ROUND(I351*H351,2)</f>
        <v>0</v>
      </c>
      <c r="BL351" s="16" t="s">
        <v>218</v>
      </c>
      <c r="BM351" s="238" t="s">
        <v>689</v>
      </c>
    </row>
    <row r="352" s="2" customFormat="1" ht="14.4" customHeight="1">
      <c r="A352" s="37"/>
      <c r="B352" s="38"/>
      <c r="C352" s="226" t="s">
        <v>690</v>
      </c>
      <c r="D352" s="226" t="s">
        <v>150</v>
      </c>
      <c r="E352" s="227" t="s">
        <v>691</v>
      </c>
      <c r="F352" s="228" t="s">
        <v>692</v>
      </c>
      <c r="G352" s="229" t="s">
        <v>252</v>
      </c>
      <c r="H352" s="230">
        <v>1</v>
      </c>
      <c r="I352" s="231"/>
      <c r="J352" s="232">
        <f>ROUND(I352*H352,2)</f>
        <v>0</v>
      </c>
      <c r="K352" s="233"/>
      <c r="L352" s="43"/>
      <c r="M352" s="234" t="s">
        <v>1</v>
      </c>
      <c r="N352" s="235" t="s">
        <v>40</v>
      </c>
      <c r="O352" s="90"/>
      <c r="P352" s="236">
        <f>O352*H352</f>
        <v>0</v>
      </c>
      <c r="Q352" s="236">
        <v>0</v>
      </c>
      <c r="R352" s="236">
        <f>Q352*H352</f>
        <v>0</v>
      </c>
      <c r="S352" s="236">
        <v>0.0018</v>
      </c>
      <c r="T352" s="237">
        <f>S352*H352</f>
        <v>0.0018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8" t="s">
        <v>218</v>
      </c>
      <c r="AT352" s="238" t="s">
        <v>150</v>
      </c>
      <c r="AU352" s="238" t="s">
        <v>82</v>
      </c>
      <c r="AY352" s="16" t="s">
        <v>147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6" t="s">
        <v>80</v>
      </c>
      <c r="BK352" s="239">
        <f>ROUND(I352*H352,2)</f>
        <v>0</v>
      </c>
      <c r="BL352" s="16" t="s">
        <v>218</v>
      </c>
      <c r="BM352" s="238" t="s">
        <v>693</v>
      </c>
    </row>
    <row r="353" s="2" customFormat="1" ht="24.15" customHeight="1">
      <c r="A353" s="37"/>
      <c r="B353" s="38"/>
      <c r="C353" s="226" t="s">
        <v>694</v>
      </c>
      <c r="D353" s="226" t="s">
        <v>150</v>
      </c>
      <c r="E353" s="227" t="s">
        <v>695</v>
      </c>
      <c r="F353" s="228" t="s">
        <v>696</v>
      </c>
      <c r="G353" s="229" t="s">
        <v>252</v>
      </c>
      <c r="H353" s="230">
        <v>4</v>
      </c>
      <c r="I353" s="231"/>
      <c r="J353" s="232">
        <f>ROUND(I353*H353,2)</f>
        <v>0</v>
      </c>
      <c r="K353" s="233"/>
      <c r="L353" s="43"/>
      <c r="M353" s="234" t="s">
        <v>1</v>
      </c>
      <c r="N353" s="235" t="s">
        <v>40</v>
      </c>
      <c r="O353" s="90"/>
      <c r="P353" s="236">
        <f>O353*H353</f>
        <v>0</v>
      </c>
      <c r="Q353" s="236">
        <v>0</v>
      </c>
      <c r="R353" s="236">
        <f>Q353*H353</f>
        <v>0</v>
      </c>
      <c r="S353" s="236">
        <v>0.024</v>
      </c>
      <c r="T353" s="237">
        <f>S353*H353</f>
        <v>0.096000000000000002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218</v>
      </c>
      <c r="AT353" s="238" t="s">
        <v>150</v>
      </c>
      <c r="AU353" s="238" t="s">
        <v>82</v>
      </c>
      <c r="AY353" s="16" t="s">
        <v>147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80</v>
      </c>
      <c r="BK353" s="239">
        <f>ROUND(I353*H353,2)</f>
        <v>0</v>
      </c>
      <c r="BL353" s="16" t="s">
        <v>218</v>
      </c>
      <c r="BM353" s="238" t="s">
        <v>697</v>
      </c>
    </row>
    <row r="354" s="2" customFormat="1" ht="24.15" customHeight="1">
      <c r="A354" s="37"/>
      <c r="B354" s="38"/>
      <c r="C354" s="226" t="s">
        <v>698</v>
      </c>
      <c r="D354" s="226" t="s">
        <v>150</v>
      </c>
      <c r="E354" s="227" t="s">
        <v>695</v>
      </c>
      <c r="F354" s="228" t="s">
        <v>696</v>
      </c>
      <c r="G354" s="229" t="s">
        <v>252</v>
      </c>
      <c r="H354" s="230">
        <v>4</v>
      </c>
      <c r="I354" s="231"/>
      <c r="J354" s="232">
        <f>ROUND(I354*H354,2)</f>
        <v>0</v>
      </c>
      <c r="K354" s="233"/>
      <c r="L354" s="43"/>
      <c r="M354" s="234" t="s">
        <v>1</v>
      </c>
      <c r="N354" s="235" t="s">
        <v>40</v>
      </c>
      <c r="O354" s="90"/>
      <c r="P354" s="236">
        <f>O354*H354</f>
        <v>0</v>
      </c>
      <c r="Q354" s="236">
        <v>0</v>
      </c>
      <c r="R354" s="236">
        <f>Q354*H354</f>
        <v>0</v>
      </c>
      <c r="S354" s="236">
        <v>0.024</v>
      </c>
      <c r="T354" s="237">
        <f>S354*H354</f>
        <v>0.096000000000000002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8" t="s">
        <v>218</v>
      </c>
      <c r="AT354" s="238" t="s">
        <v>150</v>
      </c>
      <c r="AU354" s="238" t="s">
        <v>82</v>
      </c>
      <c r="AY354" s="16" t="s">
        <v>147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6" t="s">
        <v>80</v>
      </c>
      <c r="BK354" s="239">
        <f>ROUND(I354*H354,2)</f>
        <v>0</v>
      </c>
      <c r="BL354" s="16" t="s">
        <v>218</v>
      </c>
      <c r="BM354" s="238" t="s">
        <v>699</v>
      </c>
    </row>
    <row r="355" s="2" customFormat="1">
      <c r="A355" s="37"/>
      <c r="B355" s="38"/>
      <c r="C355" s="39"/>
      <c r="D355" s="240" t="s">
        <v>156</v>
      </c>
      <c r="E355" s="39"/>
      <c r="F355" s="241" t="s">
        <v>700</v>
      </c>
      <c r="G355" s="39"/>
      <c r="H355" s="39"/>
      <c r="I355" s="193"/>
      <c r="J355" s="39"/>
      <c r="K355" s="39"/>
      <c r="L355" s="43"/>
      <c r="M355" s="242"/>
      <c r="N355" s="243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156</v>
      </c>
      <c r="AU355" s="16" t="s">
        <v>82</v>
      </c>
    </row>
    <row r="356" s="2" customFormat="1" ht="24.15" customHeight="1">
      <c r="A356" s="37"/>
      <c r="B356" s="38"/>
      <c r="C356" s="226" t="s">
        <v>701</v>
      </c>
      <c r="D356" s="226" t="s">
        <v>150</v>
      </c>
      <c r="E356" s="227" t="s">
        <v>702</v>
      </c>
      <c r="F356" s="228" t="s">
        <v>703</v>
      </c>
      <c r="G356" s="229" t="s">
        <v>252</v>
      </c>
      <c r="H356" s="230">
        <v>9</v>
      </c>
      <c r="I356" s="231"/>
      <c r="J356" s="232">
        <f>ROUND(I356*H356,2)</f>
        <v>0</v>
      </c>
      <c r="K356" s="233"/>
      <c r="L356" s="43"/>
      <c r="M356" s="234" t="s">
        <v>1</v>
      </c>
      <c r="N356" s="235" t="s">
        <v>40</v>
      </c>
      <c r="O356" s="90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8" t="s">
        <v>218</v>
      </c>
      <c r="AT356" s="238" t="s">
        <v>150</v>
      </c>
      <c r="AU356" s="238" t="s">
        <v>82</v>
      </c>
      <c r="AY356" s="16" t="s">
        <v>147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6" t="s">
        <v>80</v>
      </c>
      <c r="BK356" s="239">
        <f>ROUND(I356*H356,2)</f>
        <v>0</v>
      </c>
      <c r="BL356" s="16" t="s">
        <v>218</v>
      </c>
      <c r="BM356" s="238" t="s">
        <v>704</v>
      </c>
    </row>
    <row r="357" s="2" customFormat="1" ht="24.15" customHeight="1">
      <c r="A357" s="37"/>
      <c r="B357" s="38"/>
      <c r="C357" s="226" t="s">
        <v>705</v>
      </c>
      <c r="D357" s="226" t="s">
        <v>150</v>
      </c>
      <c r="E357" s="227" t="s">
        <v>702</v>
      </c>
      <c r="F357" s="228" t="s">
        <v>703</v>
      </c>
      <c r="G357" s="229" t="s">
        <v>252</v>
      </c>
      <c r="H357" s="230">
        <v>20</v>
      </c>
      <c r="I357" s="231"/>
      <c r="J357" s="232">
        <f>ROUND(I357*H357,2)</f>
        <v>0</v>
      </c>
      <c r="K357" s="233"/>
      <c r="L357" s="43"/>
      <c r="M357" s="234" t="s">
        <v>1</v>
      </c>
      <c r="N357" s="235" t="s">
        <v>40</v>
      </c>
      <c r="O357" s="90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8" t="s">
        <v>218</v>
      </c>
      <c r="AT357" s="238" t="s">
        <v>150</v>
      </c>
      <c r="AU357" s="238" t="s">
        <v>82</v>
      </c>
      <c r="AY357" s="16" t="s">
        <v>147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6" t="s">
        <v>80</v>
      </c>
      <c r="BK357" s="239">
        <f>ROUND(I357*H357,2)</f>
        <v>0</v>
      </c>
      <c r="BL357" s="16" t="s">
        <v>218</v>
      </c>
      <c r="BM357" s="238" t="s">
        <v>706</v>
      </c>
    </row>
    <row r="358" s="13" customFormat="1">
      <c r="A358" s="13"/>
      <c r="B358" s="244"/>
      <c r="C358" s="245"/>
      <c r="D358" s="240" t="s">
        <v>161</v>
      </c>
      <c r="E358" s="246" t="s">
        <v>1</v>
      </c>
      <c r="F358" s="247" t="s">
        <v>707</v>
      </c>
      <c r="G358" s="245"/>
      <c r="H358" s="248">
        <v>20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4" t="s">
        <v>161</v>
      </c>
      <c r="AU358" s="254" t="s">
        <v>82</v>
      </c>
      <c r="AV358" s="13" t="s">
        <v>82</v>
      </c>
      <c r="AW358" s="13" t="s">
        <v>32</v>
      </c>
      <c r="AX358" s="13" t="s">
        <v>80</v>
      </c>
      <c r="AY358" s="254" t="s">
        <v>147</v>
      </c>
    </row>
    <row r="359" s="2" customFormat="1" ht="24.15" customHeight="1">
      <c r="A359" s="37"/>
      <c r="B359" s="38"/>
      <c r="C359" s="226" t="s">
        <v>708</v>
      </c>
      <c r="D359" s="226" t="s">
        <v>150</v>
      </c>
      <c r="E359" s="227" t="s">
        <v>709</v>
      </c>
      <c r="F359" s="228" t="s">
        <v>710</v>
      </c>
      <c r="G359" s="229" t="s">
        <v>252</v>
      </c>
      <c r="H359" s="230">
        <v>3</v>
      </c>
      <c r="I359" s="231"/>
      <c r="J359" s="232">
        <f>ROUND(I359*H359,2)</f>
        <v>0</v>
      </c>
      <c r="K359" s="233"/>
      <c r="L359" s="43"/>
      <c r="M359" s="234" t="s">
        <v>1</v>
      </c>
      <c r="N359" s="235" t="s">
        <v>40</v>
      </c>
      <c r="O359" s="90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218</v>
      </c>
      <c r="AT359" s="238" t="s">
        <v>150</v>
      </c>
      <c r="AU359" s="238" t="s">
        <v>82</v>
      </c>
      <c r="AY359" s="16" t="s">
        <v>147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80</v>
      </c>
      <c r="BK359" s="239">
        <f>ROUND(I359*H359,2)</f>
        <v>0</v>
      </c>
      <c r="BL359" s="16" t="s">
        <v>218</v>
      </c>
      <c r="BM359" s="238" t="s">
        <v>711</v>
      </c>
    </row>
    <row r="360" s="2" customFormat="1" ht="14.4" customHeight="1">
      <c r="A360" s="37"/>
      <c r="B360" s="38"/>
      <c r="C360" s="266" t="s">
        <v>712</v>
      </c>
      <c r="D360" s="266" t="s">
        <v>255</v>
      </c>
      <c r="E360" s="267" t="s">
        <v>713</v>
      </c>
      <c r="F360" s="268" t="s">
        <v>714</v>
      </c>
      <c r="G360" s="269" t="s">
        <v>321</v>
      </c>
      <c r="H360" s="270">
        <v>3.3900000000000001</v>
      </c>
      <c r="I360" s="271"/>
      <c r="J360" s="272">
        <f>ROUND(I360*H360,2)</f>
        <v>0</v>
      </c>
      <c r="K360" s="273"/>
      <c r="L360" s="274"/>
      <c r="M360" s="275" t="s">
        <v>1</v>
      </c>
      <c r="N360" s="276" t="s">
        <v>40</v>
      </c>
      <c r="O360" s="90"/>
      <c r="P360" s="236">
        <f>O360*H360</f>
        <v>0</v>
      </c>
      <c r="Q360" s="236">
        <v>0.0030000000000000001</v>
      </c>
      <c r="R360" s="236">
        <f>Q360*H360</f>
        <v>0.01017</v>
      </c>
      <c r="S360" s="236">
        <v>0</v>
      </c>
      <c r="T360" s="23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8" t="s">
        <v>286</v>
      </c>
      <c r="AT360" s="238" t="s">
        <v>255</v>
      </c>
      <c r="AU360" s="238" t="s">
        <v>82</v>
      </c>
      <c r="AY360" s="16" t="s">
        <v>147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6" t="s">
        <v>80</v>
      </c>
      <c r="BK360" s="239">
        <f>ROUND(I360*H360,2)</f>
        <v>0</v>
      </c>
      <c r="BL360" s="16" t="s">
        <v>218</v>
      </c>
      <c r="BM360" s="238" t="s">
        <v>715</v>
      </c>
    </row>
    <row r="361" s="13" customFormat="1">
      <c r="A361" s="13"/>
      <c r="B361" s="244"/>
      <c r="C361" s="245"/>
      <c r="D361" s="240" t="s">
        <v>161</v>
      </c>
      <c r="E361" s="246" t="s">
        <v>1</v>
      </c>
      <c r="F361" s="247" t="s">
        <v>716</v>
      </c>
      <c r="G361" s="245"/>
      <c r="H361" s="248">
        <v>3.3900000000000001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161</v>
      </c>
      <c r="AU361" s="254" t="s">
        <v>82</v>
      </c>
      <c r="AV361" s="13" t="s">
        <v>82</v>
      </c>
      <c r="AW361" s="13" t="s">
        <v>32</v>
      </c>
      <c r="AX361" s="13" t="s">
        <v>80</v>
      </c>
      <c r="AY361" s="254" t="s">
        <v>147</v>
      </c>
    </row>
    <row r="362" s="2" customFormat="1" ht="24.15" customHeight="1">
      <c r="A362" s="37"/>
      <c r="B362" s="38"/>
      <c r="C362" s="266" t="s">
        <v>717</v>
      </c>
      <c r="D362" s="266" t="s">
        <v>255</v>
      </c>
      <c r="E362" s="267" t="s">
        <v>718</v>
      </c>
      <c r="F362" s="268" t="s">
        <v>719</v>
      </c>
      <c r="G362" s="269" t="s">
        <v>252</v>
      </c>
      <c r="H362" s="270">
        <v>6</v>
      </c>
      <c r="I362" s="271"/>
      <c r="J362" s="272">
        <f>ROUND(I362*H362,2)</f>
        <v>0</v>
      </c>
      <c r="K362" s="273"/>
      <c r="L362" s="274"/>
      <c r="M362" s="275" t="s">
        <v>1</v>
      </c>
      <c r="N362" s="276" t="s">
        <v>40</v>
      </c>
      <c r="O362" s="90"/>
      <c r="P362" s="236">
        <f>O362*H362</f>
        <v>0</v>
      </c>
      <c r="Q362" s="236">
        <v>6.0000000000000002E-05</v>
      </c>
      <c r="R362" s="236">
        <f>Q362*H362</f>
        <v>0.00036000000000000002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286</v>
      </c>
      <c r="AT362" s="238" t="s">
        <v>255</v>
      </c>
      <c r="AU362" s="238" t="s">
        <v>82</v>
      </c>
      <c r="AY362" s="16" t="s">
        <v>147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80</v>
      </c>
      <c r="BK362" s="239">
        <f>ROUND(I362*H362,2)</f>
        <v>0</v>
      </c>
      <c r="BL362" s="16" t="s">
        <v>218</v>
      </c>
      <c r="BM362" s="238" t="s">
        <v>720</v>
      </c>
    </row>
    <row r="363" s="2" customFormat="1" ht="24.15" customHeight="1">
      <c r="A363" s="37"/>
      <c r="B363" s="38"/>
      <c r="C363" s="226" t="s">
        <v>721</v>
      </c>
      <c r="D363" s="226" t="s">
        <v>150</v>
      </c>
      <c r="E363" s="227" t="s">
        <v>722</v>
      </c>
      <c r="F363" s="228" t="s">
        <v>723</v>
      </c>
      <c r="G363" s="229" t="s">
        <v>252</v>
      </c>
      <c r="H363" s="230">
        <v>1</v>
      </c>
      <c r="I363" s="231"/>
      <c r="J363" s="232">
        <f>ROUND(I363*H363,2)</f>
        <v>0</v>
      </c>
      <c r="K363" s="233"/>
      <c r="L363" s="43"/>
      <c r="M363" s="234" t="s">
        <v>1</v>
      </c>
      <c r="N363" s="235" t="s">
        <v>40</v>
      </c>
      <c r="O363" s="90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8" t="s">
        <v>218</v>
      </c>
      <c r="AT363" s="238" t="s">
        <v>150</v>
      </c>
      <c r="AU363" s="238" t="s">
        <v>82</v>
      </c>
      <c r="AY363" s="16" t="s">
        <v>147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6" t="s">
        <v>80</v>
      </c>
      <c r="BK363" s="239">
        <f>ROUND(I363*H363,2)</f>
        <v>0</v>
      </c>
      <c r="BL363" s="16" t="s">
        <v>218</v>
      </c>
      <c r="BM363" s="238" t="s">
        <v>724</v>
      </c>
    </row>
    <row r="364" s="2" customFormat="1" ht="24.15" customHeight="1">
      <c r="A364" s="37"/>
      <c r="B364" s="38"/>
      <c r="C364" s="266" t="s">
        <v>725</v>
      </c>
      <c r="D364" s="266" t="s">
        <v>255</v>
      </c>
      <c r="E364" s="267" t="s">
        <v>726</v>
      </c>
      <c r="F364" s="268" t="s">
        <v>727</v>
      </c>
      <c r="G364" s="269" t="s">
        <v>252</v>
      </c>
      <c r="H364" s="270">
        <v>1</v>
      </c>
      <c r="I364" s="271"/>
      <c r="J364" s="272">
        <f>ROUND(I364*H364,2)</f>
        <v>0</v>
      </c>
      <c r="K364" s="273"/>
      <c r="L364" s="274"/>
      <c r="M364" s="275" t="s">
        <v>1</v>
      </c>
      <c r="N364" s="276" t="s">
        <v>40</v>
      </c>
      <c r="O364" s="90"/>
      <c r="P364" s="236">
        <f>O364*H364</f>
        <v>0</v>
      </c>
      <c r="Q364" s="236">
        <v>0.00123</v>
      </c>
      <c r="R364" s="236">
        <f>Q364*H364</f>
        <v>0.00123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286</v>
      </c>
      <c r="AT364" s="238" t="s">
        <v>255</v>
      </c>
      <c r="AU364" s="238" t="s">
        <v>82</v>
      </c>
      <c r="AY364" s="16" t="s">
        <v>147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80</v>
      </c>
      <c r="BK364" s="239">
        <f>ROUND(I364*H364,2)</f>
        <v>0</v>
      </c>
      <c r="BL364" s="16" t="s">
        <v>218</v>
      </c>
      <c r="BM364" s="238" t="s">
        <v>728</v>
      </c>
    </row>
    <row r="365" s="2" customFormat="1" ht="24.15" customHeight="1">
      <c r="A365" s="37"/>
      <c r="B365" s="38"/>
      <c r="C365" s="226" t="s">
        <v>729</v>
      </c>
      <c r="D365" s="226" t="s">
        <v>150</v>
      </c>
      <c r="E365" s="227" t="s">
        <v>730</v>
      </c>
      <c r="F365" s="228" t="s">
        <v>731</v>
      </c>
      <c r="G365" s="229" t="s">
        <v>252</v>
      </c>
      <c r="H365" s="230">
        <v>2</v>
      </c>
      <c r="I365" s="231"/>
      <c r="J365" s="232">
        <f>ROUND(I365*H365,2)</f>
        <v>0</v>
      </c>
      <c r="K365" s="233"/>
      <c r="L365" s="43"/>
      <c r="M365" s="234" t="s">
        <v>1</v>
      </c>
      <c r="N365" s="235" t="s">
        <v>40</v>
      </c>
      <c r="O365" s="90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8" t="s">
        <v>218</v>
      </c>
      <c r="AT365" s="238" t="s">
        <v>150</v>
      </c>
      <c r="AU365" s="238" t="s">
        <v>82</v>
      </c>
      <c r="AY365" s="16" t="s">
        <v>147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6" t="s">
        <v>80</v>
      </c>
      <c r="BK365" s="239">
        <f>ROUND(I365*H365,2)</f>
        <v>0</v>
      </c>
      <c r="BL365" s="16" t="s">
        <v>218</v>
      </c>
      <c r="BM365" s="238" t="s">
        <v>732</v>
      </c>
    </row>
    <row r="366" s="2" customFormat="1" ht="24.15" customHeight="1">
      <c r="A366" s="37"/>
      <c r="B366" s="38"/>
      <c r="C366" s="266" t="s">
        <v>733</v>
      </c>
      <c r="D366" s="266" t="s">
        <v>255</v>
      </c>
      <c r="E366" s="267" t="s">
        <v>734</v>
      </c>
      <c r="F366" s="268" t="s">
        <v>735</v>
      </c>
      <c r="G366" s="269" t="s">
        <v>252</v>
      </c>
      <c r="H366" s="270">
        <v>2</v>
      </c>
      <c r="I366" s="271"/>
      <c r="J366" s="272">
        <f>ROUND(I366*H366,2)</f>
        <v>0</v>
      </c>
      <c r="K366" s="273"/>
      <c r="L366" s="274"/>
      <c r="M366" s="275" t="s">
        <v>1</v>
      </c>
      <c r="N366" s="276" t="s">
        <v>40</v>
      </c>
      <c r="O366" s="90"/>
      <c r="P366" s="236">
        <f>O366*H366</f>
        <v>0</v>
      </c>
      <c r="Q366" s="236">
        <v>0.0018500000000000001</v>
      </c>
      <c r="R366" s="236">
        <f>Q366*H366</f>
        <v>0.0037000000000000002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286</v>
      </c>
      <c r="AT366" s="238" t="s">
        <v>255</v>
      </c>
      <c r="AU366" s="238" t="s">
        <v>82</v>
      </c>
      <c r="AY366" s="16" t="s">
        <v>147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80</v>
      </c>
      <c r="BK366" s="239">
        <f>ROUND(I366*H366,2)</f>
        <v>0</v>
      </c>
      <c r="BL366" s="16" t="s">
        <v>218</v>
      </c>
      <c r="BM366" s="238" t="s">
        <v>736</v>
      </c>
    </row>
    <row r="367" s="2" customFormat="1" ht="24.15" customHeight="1">
      <c r="A367" s="37"/>
      <c r="B367" s="38"/>
      <c r="C367" s="226" t="s">
        <v>737</v>
      </c>
      <c r="D367" s="226" t="s">
        <v>150</v>
      </c>
      <c r="E367" s="227" t="s">
        <v>730</v>
      </c>
      <c r="F367" s="228" t="s">
        <v>731</v>
      </c>
      <c r="G367" s="229" t="s">
        <v>252</v>
      </c>
      <c r="H367" s="230">
        <v>1</v>
      </c>
      <c r="I367" s="231"/>
      <c r="J367" s="232">
        <f>ROUND(I367*H367,2)</f>
        <v>0</v>
      </c>
      <c r="K367" s="233"/>
      <c r="L367" s="43"/>
      <c r="M367" s="234" t="s">
        <v>1</v>
      </c>
      <c r="N367" s="235" t="s">
        <v>40</v>
      </c>
      <c r="O367" s="90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8" t="s">
        <v>218</v>
      </c>
      <c r="AT367" s="238" t="s">
        <v>150</v>
      </c>
      <c r="AU367" s="238" t="s">
        <v>82</v>
      </c>
      <c r="AY367" s="16" t="s">
        <v>147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6" t="s">
        <v>80</v>
      </c>
      <c r="BK367" s="239">
        <f>ROUND(I367*H367,2)</f>
        <v>0</v>
      </c>
      <c r="BL367" s="16" t="s">
        <v>218</v>
      </c>
      <c r="BM367" s="238" t="s">
        <v>738</v>
      </c>
    </row>
    <row r="368" s="2" customFormat="1" ht="24.15" customHeight="1">
      <c r="A368" s="37"/>
      <c r="B368" s="38"/>
      <c r="C368" s="266" t="s">
        <v>739</v>
      </c>
      <c r="D368" s="266" t="s">
        <v>255</v>
      </c>
      <c r="E368" s="267" t="s">
        <v>740</v>
      </c>
      <c r="F368" s="268" t="s">
        <v>741</v>
      </c>
      <c r="G368" s="269" t="s">
        <v>252</v>
      </c>
      <c r="H368" s="270">
        <v>1</v>
      </c>
      <c r="I368" s="271"/>
      <c r="J368" s="272">
        <f>ROUND(I368*H368,2)</f>
        <v>0</v>
      </c>
      <c r="K368" s="273"/>
      <c r="L368" s="274"/>
      <c r="M368" s="275" t="s">
        <v>1</v>
      </c>
      <c r="N368" s="276" t="s">
        <v>40</v>
      </c>
      <c r="O368" s="90"/>
      <c r="P368" s="236">
        <f>O368*H368</f>
        <v>0</v>
      </c>
      <c r="Q368" s="236">
        <v>0.0020799999999999998</v>
      </c>
      <c r="R368" s="236">
        <f>Q368*H368</f>
        <v>0.0020799999999999998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286</v>
      </c>
      <c r="AT368" s="238" t="s">
        <v>255</v>
      </c>
      <c r="AU368" s="238" t="s">
        <v>82</v>
      </c>
      <c r="AY368" s="16" t="s">
        <v>147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80</v>
      </c>
      <c r="BK368" s="239">
        <f>ROUND(I368*H368,2)</f>
        <v>0</v>
      </c>
      <c r="BL368" s="16" t="s">
        <v>218</v>
      </c>
      <c r="BM368" s="238" t="s">
        <v>742</v>
      </c>
    </row>
    <row r="369" s="2" customFormat="1" ht="24.15" customHeight="1">
      <c r="A369" s="37"/>
      <c r="B369" s="38"/>
      <c r="C369" s="226" t="s">
        <v>743</v>
      </c>
      <c r="D369" s="226" t="s">
        <v>150</v>
      </c>
      <c r="E369" s="227" t="s">
        <v>744</v>
      </c>
      <c r="F369" s="228" t="s">
        <v>745</v>
      </c>
      <c r="G369" s="229" t="s">
        <v>337</v>
      </c>
      <c r="H369" s="230">
        <v>0.18099999999999999</v>
      </c>
      <c r="I369" s="231"/>
      <c r="J369" s="232">
        <f>ROUND(I369*H369,2)</f>
        <v>0</v>
      </c>
      <c r="K369" s="233"/>
      <c r="L369" s="43"/>
      <c r="M369" s="234" t="s">
        <v>1</v>
      </c>
      <c r="N369" s="235" t="s">
        <v>40</v>
      </c>
      <c r="O369" s="90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8" t="s">
        <v>218</v>
      </c>
      <c r="AT369" s="238" t="s">
        <v>150</v>
      </c>
      <c r="AU369" s="238" t="s">
        <v>82</v>
      </c>
      <c r="AY369" s="16" t="s">
        <v>147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6" t="s">
        <v>80</v>
      </c>
      <c r="BK369" s="239">
        <f>ROUND(I369*H369,2)</f>
        <v>0</v>
      </c>
      <c r="BL369" s="16" t="s">
        <v>218</v>
      </c>
      <c r="BM369" s="238" t="s">
        <v>746</v>
      </c>
    </row>
    <row r="370" s="2" customFormat="1" ht="24.15" customHeight="1">
      <c r="A370" s="37"/>
      <c r="B370" s="38"/>
      <c r="C370" s="226" t="s">
        <v>747</v>
      </c>
      <c r="D370" s="226" t="s">
        <v>150</v>
      </c>
      <c r="E370" s="227" t="s">
        <v>748</v>
      </c>
      <c r="F370" s="228" t="s">
        <v>749</v>
      </c>
      <c r="G370" s="229" t="s">
        <v>337</v>
      </c>
      <c r="H370" s="230">
        <v>0.096000000000000002</v>
      </c>
      <c r="I370" s="231"/>
      <c r="J370" s="232">
        <f>ROUND(I370*H370,2)</f>
        <v>0</v>
      </c>
      <c r="K370" s="233"/>
      <c r="L370" s="43"/>
      <c r="M370" s="234" t="s">
        <v>1</v>
      </c>
      <c r="N370" s="235" t="s">
        <v>40</v>
      </c>
      <c r="O370" s="90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8" t="s">
        <v>218</v>
      </c>
      <c r="AT370" s="238" t="s">
        <v>150</v>
      </c>
      <c r="AU370" s="238" t="s">
        <v>82</v>
      </c>
      <c r="AY370" s="16" t="s">
        <v>147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6" t="s">
        <v>80</v>
      </c>
      <c r="BK370" s="239">
        <f>ROUND(I370*H370,2)</f>
        <v>0</v>
      </c>
      <c r="BL370" s="16" t="s">
        <v>218</v>
      </c>
      <c r="BM370" s="238" t="s">
        <v>750</v>
      </c>
    </row>
    <row r="371" s="12" customFormat="1" ht="22.8" customHeight="1">
      <c r="A371" s="12"/>
      <c r="B371" s="210"/>
      <c r="C371" s="211"/>
      <c r="D371" s="212" t="s">
        <v>74</v>
      </c>
      <c r="E371" s="224" t="s">
        <v>751</v>
      </c>
      <c r="F371" s="224" t="s">
        <v>752</v>
      </c>
      <c r="G371" s="211"/>
      <c r="H371" s="211"/>
      <c r="I371" s="214"/>
      <c r="J371" s="225">
        <f>BK371</f>
        <v>0</v>
      </c>
      <c r="K371" s="211"/>
      <c r="L371" s="216"/>
      <c r="M371" s="217"/>
      <c r="N371" s="218"/>
      <c r="O371" s="218"/>
      <c r="P371" s="219">
        <f>SUM(P372:P373)</f>
        <v>0</v>
      </c>
      <c r="Q371" s="218"/>
      <c r="R371" s="219">
        <f>SUM(R372:R373)</f>
        <v>0</v>
      </c>
      <c r="S371" s="218"/>
      <c r="T371" s="220">
        <f>SUM(T372:T373)</f>
        <v>0.044000000000000004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21" t="s">
        <v>82</v>
      </c>
      <c r="AT371" s="222" t="s">
        <v>74</v>
      </c>
      <c r="AU371" s="222" t="s">
        <v>80</v>
      </c>
      <c r="AY371" s="221" t="s">
        <v>147</v>
      </c>
      <c r="BK371" s="223">
        <f>SUM(BK372:BK373)</f>
        <v>0</v>
      </c>
    </row>
    <row r="372" s="2" customFormat="1" ht="14.4" customHeight="1">
      <c r="A372" s="37"/>
      <c r="B372" s="38"/>
      <c r="C372" s="226" t="s">
        <v>753</v>
      </c>
      <c r="D372" s="226" t="s">
        <v>150</v>
      </c>
      <c r="E372" s="227" t="s">
        <v>754</v>
      </c>
      <c r="F372" s="228" t="s">
        <v>755</v>
      </c>
      <c r="G372" s="229" t="s">
        <v>153</v>
      </c>
      <c r="H372" s="230">
        <v>2.2000000000000002</v>
      </c>
      <c r="I372" s="231"/>
      <c r="J372" s="232">
        <f>ROUND(I372*H372,2)</f>
        <v>0</v>
      </c>
      <c r="K372" s="233"/>
      <c r="L372" s="43"/>
      <c r="M372" s="234" t="s">
        <v>1</v>
      </c>
      <c r="N372" s="235" t="s">
        <v>40</v>
      </c>
      <c r="O372" s="90"/>
      <c r="P372" s="236">
        <f>O372*H372</f>
        <v>0</v>
      </c>
      <c r="Q372" s="236">
        <v>0</v>
      </c>
      <c r="R372" s="236">
        <f>Q372*H372</f>
        <v>0</v>
      </c>
      <c r="S372" s="236">
        <v>0.02</v>
      </c>
      <c r="T372" s="237">
        <f>S372*H372</f>
        <v>0.044000000000000004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8" t="s">
        <v>218</v>
      </c>
      <c r="AT372" s="238" t="s">
        <v>150</v>
      </c>
      <c r="AU372" s="238" t="s">
        <v>82</v>
      </c>
      <c r="AY372" s="16" t="s">
        <v>147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6" t="s">
        <v>80</v>
      </c>
      <c r="BK372" s="239">
        <f>ROUND(I372*H372,2)</f>
        <v>0</v>
      </c>
      <c r="BL372" s="16" t="s">
        <v>218</v>
      </c>
      <c r="BM372" s="238" t="s">
        <v>756</v>
      </c>
    </row>
    <row r="373" s="13" customFormat="1">
      <c r="A373" s="13"/>
      <c r="B373" s="244"/>
      <c r="C373" s="245"/>
      <c r="D373" s="240" t="s">
        <v>161</v>
      </c>
      <c r="E373" s="246" t="s">
        <v>1</v>
      </c>
      <c r="F373" s="247" t="s">
        <v>757</v>
      </c>
      <c r="G373" s="245"/>
      <c r="H373" s="248">
        <v>2.2000000000000002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161</v>
      </c>
      <c r="AU373" s="254" t="s">
        <v>82</v>
      </c>
      <c r="AV373" s="13" t="s">
        <v>82</v>
      </c>
      <c r="AW373" s="13" t="s">
        <v>32</v>
      </c>
      <c r="AX373" s="13" t="s">
        <v>80</v>
      </c>
      <c r="AY373" s="254" t="s">
        <v>147</v>
      </c>
    </row>
    <row r="374" s="12" customFormat="1" ht="22.8" customHeight="1">
      <c r="A374" s="12"/>
      <c r="B374" s="210"/>
      <c r="C374" s="211"/>
      <c r="D374" s="212" t="s">
        <v>74</v>
      </c>
      <c r="E374" s="224" t="s">
        <v>758</v>
      </c>
      <c r="F374" s="224" t="s">
        <v>759</v>
      </c>
      <c r="G374" s="211"/>
      <c r="H374" s="211"/>
      <c r="I374" s="214"/>
      <c r="J374" s="225">
        <f>BK374</f>
        <v>0</v>
      </c>
      <c r="K374" s="211"/>
      <c r="L374" s="216"/>
      <c r="M374" s="217"/>
      <c r="N374" s="218"/>
      <c r="O374" s="218"/>
      <c r="P374" s="219">
        <f>SUM(P375:P420)</f>
        <v>0</v>
      </c>
      <c r="Q374" s="218"/>
      <c r="R374" s="219">
        <f>SUM(R375:R420)</f>
        <v>1.4897140499999997</v>
      </c>
      <c r="S374" s="218"/>
      <c r="T374" s="220">
        <f>SUM(T375:T420)</f>
        <v>0.29351949999999999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1" t="s">
        <v>82</v>
      </c>
      <c r="AT374" s="222" t="s">
        <v>74</v>
      </c>
      <c r="AU374" s="222" t="s">
        <v>80</v>
      </c>
      <c r="AY374" s="221" t="s">
        <v>147</v>
      </c>
      <c r="BK374" s="223">
        <f>SUM(BK375:BK420)</f>
        <v>0</v>
      </c>
    </row>
    <row r="375" s="2" customFormat="1" ht="14.4" customHeight="1">
      <c r="A375" s="37"/>
      <c r="B375" s="38"/>
      <c r="C375" s="226" t="s">
        <v>760</v>
      </c>
      <c r="D375" s="226" t="s">
        <v>150</v>
      </c>
      <c r="E375" s="227" t="s">
        <v>761</v>
      </c>
      <c r="F375" s="228" t="s">
        <v>762</v>
      </c>
      <c r="G375" s="229" t="s">
        <v>153</v>
      </c>
      <c r="H375" s="230">
        <v>4.7050000000000001</v>
      </c>
      <c r="I375" s="231"/>
      <c r="J375" s="232">
        <f>ROUND(I375*H375,2)</f>
        <v>0</v>
      </c>
      <c r="K375" s="233"/>
      <c r="L375" s="43"/>
      <c r="M375" s="234" t="s">
        <v>1</v>
      </c>
      <c r="N375" s="235" t="s">
        <v>40</v>
      </c>
      <c r="O375" s="90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8" t="s">
        <v>218</v>
      </c>
      <c r="AT375" s="238" t="s">
        <v>150</v>
      </c>
      <c r="AU375" s="238" t="s">
        <v>82</v>
      </c>
      <c r="AY375" s="16" t="s">
        <v>147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6" t="s">
        <v>80</v>
      </c>
      <c r="BK375" s="239">
        <f>ROUND(I375*H375,2)</f>
        <v>0</v>
      </c>
      <c r="BL375" s="16" t="s">
        <v>218</v>
      </c>
      <c r="BM375" s="238" t="s">
        <v>763</v>
      </c>
    </row>
    <row r="376" s="2" customFormat="1" ht="14.4" customHeight="1">
      <c r="A376" s="37"/>
      <c r="B376" s="38"/>
      <c r="C376" s="226" t="s">
        <v>764</v>
      </c>
      <c r="D376" s="226" t="s">
        <v>150</v>
      </c>
      <c r="E376" s="227" t="s">
        <v>761</v>
      </c>
      <c r="F376" s="228" t="s">
        <v>762</v>
      </c>
      <c r="G376" s="229" t="s">
        <v>153</v>
      </c>
      <c r="H376" s="230">
        <v>30.149999999999999</v>
      </c>
      <c r="I376" s="231"/>
      <c r="J376" s="232">
        <f>ROUND(I376*H376,2)</f>
        <v>0</v>
      </c>
      <c r="K376" s="233"/>
      <c r="L376" s="43"/>
      <c r="M376" s="234" t="s">
        <v>1</v>
      </c>
      <c r="N376" s="235" t="s">
        <v>40</v>
      </c>
      <c r="O376" s="90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8" t="s">
        <v>218</v>
      </c>
      <c r="AT376" s="238" t="s">
        <v>150</v>
      </c>
      <c r="AU376" s="238" t="s">
        <v>82</v>
      </c>
      <c r="AY376" s="16" t="s">
        <v>147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6" t="s">
        <v>80</v>
      </c>
      <c r="BK376" s="239">
        <f>ROUND(I376*H376,2)</f>
        <v>0</v>
      </c>
      <c r="BL376" s="16" t="s">
        <v>218</v>
      </c>
      <c r="BM376" s="238" t="s">
        <v>765</v>
      </c>
    </row>
    <row r="377" s="13" customFormat="1">
      <c r="A377" s="13"/>
      <c r="B377" s="244"/>
      <c r="C377" s="245"/>
      <c r="D377" s="240" t="s">
        <v>161</v>
      </c>
      <c r="E377" s="246" t="s">
        <v>1</v>
      </c>
      <c r="F377" s="247" t="s">
        <v>766</v>
      </c>
      <c r="G377" s="245"/>
      <c r="H377" s="248">
        <v>22.280000000000001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4" t="s">
        <v>161</v>
      </c>
      <c r="AU377" s="254" t="s">
        <v>82</v>
      </c>
      <c r="AV377" s="13" t="s">
        <v>82</v>
      </c>
      <c r="AW377" s="13" t="s">
        <v>32</v>
      </c>
      <c r="AX377" s="13" t="s">
        <v>75</v>
      </c>
      <c r="AY377" s="254" t="s">
        <v>147</v>
      </c>
    </row>
    <row r="378" s="13" customFormat="1">
      <c r="A378" s="13"/>
      <c r="B378" s="244"/>
      <c r="C378" s="245"/>
      <c r="D378" s="240" t="s">
        <v>161</v>
      </c>
      <c r="E378" s="246" t="s">
        <v>1</v>
      </c>
      <c r="F378" s="247" t="s">
        <v>180</v>
      </c>
      <c r="G378" s="245"/>
      <c r="H378" s="248">
        <v>6.6200000000000001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161</v>
      </c>
      <c r="AU378" s="254" t="s">
        <v>82</v>
      </c>
      <c r="AV378" s="13" t="s">
        <v>82</v>
      </c>
      <c r="AW378" s="13" t="s">
        <v>32</v>
      </c>
      <c r="AX378" s="13" t="s">
        <v>75</v>
      </c>
      <c r="AY378" s="254" t="s">
        <v>147</v>
      </c>
    </row>
    <row r="379" s="13" customFormat="1">
      <c r="A379" s="13"/>
      <c r="B379" s="244"/>
      <c r="C379" s="245"/>
      <c r="D379" s="240" t="s">
        <v>161</v>
      </c>
      <c r="E379" s="246" t="s">
        <v>1</v>
      </c>
      <c r="F379" s="247" t="s">
        <v>181</v>
      </c>
      <c r="G379" s="245"/>
      <c r="H379" s="248">
        <v>1.25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161</v>
      </c>
      <c r="AU379" s="254" t="s">
        <v>82</v>
      </c>
      <c r="AV379" s="13" t="s">
        <v>82</v>
      </c>
      <c r="AW379" s="13" t="s">
        <v>32</v>
      </c>
      <c r="AX379" s="13" t="s">
        <v>75</v>
      </c>
      <c r="AY379" s="254" t="s">
        <v>147</v>
      </c>
    </row>
    <row r="380" s="14" customFormat="1">
      <c r="A380" s="14"/>
      <c r="B380" s="255"/>
      <c r="C380" s="256"/>
      <c r="D380" s="240" t="s">
        <v>161</v>
      </c>
      <c r="E380" s="257" t="s">
        <v>1</v>
      </c>
      <c r="F380" s="258" t="s">
        <v>182</v>
      </c>
      <c r="G380" s="256"/>
      <c r="H380" s="259">
        <v>30.149999999999999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161</v>
      </c>
      <c r="AU380" s="265" t="s">
        <v>82</v>
      </c>
      <c r="AV380" s="14" t="s">
        <v>154</v>
      </c>
      <c r="AW380" s="14" t="s">
        <v>32</v>
      </c>
      <c r="AX380" s="14" t="s">
        <v>80</v>
      </c>
      <c r="AY380" s="265" t="s">
        <v>147</v>
      </c>
    </row>
    <row r="381" s="2" customFormat="1" ht="14.4" customHeight="1">
      <c r="A381" s="37"/>
      <c r="B381" s="38"/>
      <c r="C381" s="226" t="s">
        <v>767</v>
      </c>
      <c r="D381" s="226" t="s">
        <v>150</v>
      </c>
      <c r="E381" s="227" t="s">
        <v>768</v>
      </c>
      <c r="F381" s="228" t="s">
        <v>769</v>
      </c>
      <c r="G381" s="229" t="s">
        <v>153</v>
      </c>
      <c r="H381" s="230">
        <v>4.7050000000000001</v>
      </c>
      <c r="I381" s="231"/>
      <c r="J381" s="232">
        <f>ROUND(I381*H381,2)</f>
        <v>0</v>
      </c>
      <c r="K381" s="233"/>
      <c r="L381" s="43"/>
      <c r="M381" s="234" t="s">
        <v>1</v>
      </c>
      <c r="N381" s="235" t="s">
        <v>40</v>
      </c>
      <c r="O381" s="90"/>
      <c r="P381" s="236">
        <f>O381*H381</f>
        <v>0</v>
      </c>
      <c r="Q381" s="236">
        <v>0.00029999999999999997</v>
      </c>
      <c r="R381" s="236">
        <f>Q381*H381</f>
        <v>0.0014115</v>
      </c>
      <c r="S381" s="236">
        <v>0</v>
      </c>
      <c r="T381" s="23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8" t="s">
        <v>218</v>
      </c>
      <c r="AT381" s="238" t="s">
        <v>150</v>
      </c>
      <c r="AU381" s="238" t="s">
        <v>82</v>
      </c>
      <c r="AY381" s="16" t="s">
        <v>147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6" t="s">
        <v>80</v>
      </c>
      <c r="BK381" s="239">
        <f>ROUND(I381*H381,2)</f>
        <v>0</v>
      </c>
      <c r="BL381" s="16" t="s">
        <v>218</v>
      </c>
      <c r="BM381" s="238" t="s">
        <v>770</v>
      </c>
    </row>
    <row r="382" s="2" customFormat="1" ht="14.4" customHeight="1">
      <c r="A382" s="37"/>
      <c r="B382" s="38"/>
      <c r="C382" s="226" t="s">
        <v>771</v>
      </c>
      <c r="D382" s="226" t="s">
        <v>150</v>
      </c>
      <c r="E382" s="227" t="s">
        <v>768</v>
      </c>
      <c r="F382" s="228" t="s">
        <v>769</v>
      </c>
      <c r="G382" s="229" t="s">
        <v>153</v>
      </c>
      <c r="H382" s="230">
        <v>30.149999999999999</v>
      </c>
      <c r="I382" s="231"/>
      <c r="J382" s="232">
        <f>ROUND(I382*H382,2)</f>
        <v>0</v>
      </c>
      <c r="K382" s="233"/>
      <c r="L382" s="43"/>
      <c r="M382" s="234" t="s">
        <v>1</v>
      </c>
      <c r="N382" s="235" t="s">
        <v>40</v>
      </c>
      <c r="O382" s="90"/>
      <c r="P382" s="236">
        <f>O382*H382</f>
        <v>0</v>
      </c>
      <c r="Q382" s="236">
        <v>0.00029999999999999997</v>
      </c>
      <c r="R382" s="236">
        <f>Q382*H382</f>
        <v>0.0090449999999999992</v>
      </c>
      <c r="S382" s="236">
        <v>0</v>
      </c>
      <c r="T382" s="23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8" t="s">
        <v>218</v>
      </c>
      <c r="AT382" s="238" t="s">
        <v>150</v>
      </c>
      <c r="AU382" s="238" t="s">
        <v>82</v>
      </c>
      <c r="AY382" s="16" t="s">
        <v>147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6" t="s">
        <v>80</v>
      </c>
      <c r="BK382" s="239">
        <f>ROUND(I382*H382,2)</f>
        <v>0</v>
      </c>
      <c r="BL382" s="16" t="s">
        <v>218</v>
      </c>
      <c r="BM382" s="238" t="s">
        <v>772</v>
      </c>
    </row>
    <row r="383" s="2" customFormat="1" ht="24.15" customHeight="1">
      <c r="A383" s="37"/>
      <c r="B383" s="38"/>
      <c r="C383" s="226" t="s">
        <v>773</v>
      </c>
      <c r="D383" s="226" t="s">
        <v>150</v>
      </c>
      <c r="E383" s="227" t="s">
        <v>774</v>
      </c>
      <c r="F383" s="228" t="s">
        <v>775</v>
      </c>
      <c r="G383" s="229" t="s">
        <v>153</v>
      </c>
      <c r="H383" s="230">
        <v>4.7050000000000001</v>
      </c>
      <c r="I383" s="231"/>
      <c r="J383" s="232">
        <f>ROUND(I383*H383,2)</f>
        <v>0</v>
      </c>
      <c r="K383" s="233"/>
      <c r="L383" s="43"/>
      <c r="M383" s="234" t="s">
        <v>1</v>
      </c>
      <c r="N383" s="235" t="s">
        <v>40</v>
      </c>
      <c r="O383" s="90"/>
      <c r="P383" s="236">
        <f>O383*H383</f>
        <v>0</v>
      </c>
      <c r="Q383" s="236">
        <v>0.014999999999999999</v>
      </c>
      <c r="R383" s="236">
        <f>Q383*H383</f>
        <v>0.070574999999999999</v>
      </c>
      <c r="S383" s="236">
        <v>0</v>
      </c>
      <c r="T383" s="23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8" t="s">
        <v>218</v>
      </c>
      <c r="AT383" s="238" t="s">
        <v>150</v>
      </c>
      <c r="AU383" s="238" t="s">
        <v>82</v>
      </c>
      <c r="AY383" s="16" t="s">
        <v>147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6" t="s">
        <v>80</v>
      </c>
      <c r="BK383" s="239">
        <f>ROUND(I383*H383,2)</f>
        <v>0</v>
      </c>
      <c r="BL383" s="16" t="s">
        <v>218</v>
      </c>
      <c r="BM383" s="238" t="s">
        <v>776</v>
      </c>
    </row>
    <row r="384" s="2" customFormat="1" ht="24.15" customHeight="1">
      <c r="A384" s="37"/>
      <c r="B384" s="38"/>
      <c r="C384" s="226" t="s">
        <v>777</v>
      </c>
      <c r="D384" s="226" t="s">
        <v>150</v>
      </c>
      <c r="E384" s="227" t="s">
        <v>774</v>
      </c>
      <c r="F384" s="228" t="s">
        <v>775</v>
      </c>
      <c r="G384" s="229" t="s">
        <v>153</v>
      </c>
      <c r="H384" s="230">
        <v>30.149999999999999</v>
      </c>
      <c r="I384" s="231"/>
      <c r="J384" s="232">
        <f>ROUND(I384*H384,2)</f>
        <v>0</v>
      </c>
      <c r="K384" s="233"/>
      <c r="L384" s="43"/>
      <c r="M384" s="234" t="s">
        <v>1</v>
      </c>
      <c r="N384" s="235" t="s">
        <v>40</v>
      </c>
      <c r="O384" s="90"/>
      <c r="P384" s="236">
        <f>O384*H384</f>
        <v>0</v>
      </c>
      <c r="Q384" s="236">
        <v>0.014999999999999999</v>
      </c>
      <c r="R384" s="236">
        <f>Q384*H384</f>
        <v>0.45224999999999999</v>
      </c>
      <c r="S384" s="236">
        <v>0</v>
      </c>
      <c r="T384" s="23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8" t="s">
        <v>218</v>
      </c>
      <c r="AT384" s="238" t="s">
        <v>150</v>
      </c>
      <c r="AU384" s="238" t="s">
        <v>82</v>
      </c>
      <c r="AY384" s="16" t="s">
        <v>147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6" t="s">
        <v>80</v>
      </c>
      <c r="BK384" s="239">
        <f>ROUND(I384*H384,2)</f>
        <v>0</v>
      </c>
      <c r="BL384" s="16" t="s">
        <v>218</v>
      </c>
      <c r="BM384" s="238" t="s">
        <v>778</v>
      </c>
    </row>
    <row r="385" s="2" customFormat="1" ht="24.15" customHeight="1">
      <c r="A385" s="37"/>
      <c r="B385" s="38"/>
      <c r="C385" s="226" t="s">
        <v>779</v>
      </c>
      <c r="D385" s="226" t="s">
        <v>150</v>
      </c>
      <c r="E385" s="227" t="s">
        <v>780</v>
      </c>
      <c r="F385" s="228" t="s">
        <v>781</v>
      </c>
      <c r="G385" s="229" t="s">
        <v>321</v>
      </c>
      <c r="H385" s="230">
        <v>19.460000000000001</v>
      </c>
      <c r="I385" s="231"/>
      <c r="J385" s="232">
        <f>ROUND(I385*H385,2)</f>
        <v>0</v>
      </c>
      <c r="K385" s="233"/>
      <c r="L385" s="43"/>
      <c r="M385" s="234" t="s">
        <v>1</v>
      </c>
      <c r="N385" s="235" t="s">
        <v>40</v>
      </c>
      <c r="O385" s="90"/>
      <c r="P385" s="236">
        <f>O385*H385</f>
        <v>0</v>
      </c>
      <c r="Q385" s="236">
        <v>0.00042999999999999999</v>
      </c>
      <c r="R385" s="236">
        <f>Q385*H385</f>
        <v>0.0083677999999999999</v>
      </c>
      <c r="S385" s="236">
        <v>0</v>
      </c>
      <c r="T385" s="23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8" t="s">
        <v>218</v>
      </c>
      <c r="AT385" s="238" t="s">
        <v>150</v>
      </c>
      <c r="AU385" s="238" t="s">
        <v>82</v>
      </c>
      <c r="AY385" s="16" t="s">
        <v>147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6" t="s">
        <v>80</v>
      </c>
      <c r="BK385" s="239">
        <f>ROUND(I385*H385,2)</f>
        <v>0</v>
      </c>
      <c r="BL385" s="16" t="s">
        <v>218</v>
      </c>
      <c r="BM385" s="238" t="s">
        <v>782</v>
      </c>
    </row>
    <row r="386" s="13" customFormat="1">
      <c r="A386" s="13"/>
      <c r="B386" s="244"/>
      <c r="C386" s="245"/>
      <c r="D386" s="240" t="s">
        <v>161</v>
      </c>
      <c r="E386" s="246" t="s">
        <v>1</v>
      </c>
      <c r="F386" s="247" t="s">
        <v>783</v>
      </c>
      <c r="G386" s="245"/>
      <c r="H386" s="248">
        <v>19.460000000000001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4" t="s">
        <v>161</v>
      </c>
      <c r="AU386" s="254" t="s">
        <v>82</v>
      </c>
      <c r="AV386" s="13" t="s">
        <v>82</v>
      </c>
      <c r="AW386" s="13" t="s">
        <v>32</v>
      </c>
      <c r="AX386" s="13" t="s">
        <v>80</v>
      </c>
      <c r="AY386" s="254" t="s">
        <v>147</v>
      </c>
    </row>
    <row r="387" s="2" customFormat="1" ht="24.15" customHeight="1">
      <c r="A387" s="37"/>
      <c r="B387" s="38"/>
      <c r="C387" s="266" t="s">
        <v>784</v>
      </c>
      <c r="D387" s="266" t="s">
        <v>255</v>
      </c>
      <c r="E387" s="267" t="s">
        <v>785</v>
      </c>
      <c r="F387" s="268" t="s">
        <v>786</v>
      </c>
      <c r="G387" s="269" t="s">
        <v>153</v>
      </c>
      <c r="H387" s="270">
        <v>1.7509999999999999</v>
      </c>
      <c r="I387" s="271"/>
      <c r="J387" s="272">
        <f>ROUND(I387*H387,2)</f>
        <v>0</v>
      </c>
      <c r="K387" s="273"/>
      <c r="L387" s="274"/>
      <c r="M387" s="275" t="s">
        <v>1</v>
      </c>
      <c r="N387" s="276" t="s">
        <v>40</v>
      </c>
      <c r="O387" s="90"/>
      <c r="P387" s="236">
        <f>O387*H387</f>
        <v>0</v>
      </c>
      <c r="Q387" s="236">
        <v>0.017999999999999999</v>
      </c>
      <c r="R387" s="236">
        <f>Q387*H387</f>
        <v>0.031517999999999997</v>
      </c>
      <c r="S387" s="236">
        <v>0</v>
      </c>
      <c r="T387" s="23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8" t="s">
        <v>286</v>
      </c>
      <c r="AT387" s="238" t="s">
        <v>255</v>
      </c>
      <c r="AU387" s="238" t="s">
        <v>82</v>
      </c>
      <c r="AY387" s="16" t="s">
        <v>147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6" t="s">
        <v>80</v>
      </c>
      <c r="BK387" s="239">
        <f>ROUND(I387*H387,2)</f>
        <v>0</v>
      </c>
      <c r="BL387" s="16" t="s">
        <v>218</v>
      </c>
      <c r="BM387" s="238" t="s">
        <v>787</v>
      </c>
    </row>
    <row r="388" s="13" customFormat="1">
      <c r="A388" s="13"/>
      <c r="B388" s="244"/>
      <c r="C388" s="245"/>
      <c r="D388" s="240" t="s">
        <v>161</v>
      </c>
      <c r="E388" s="246" t="s">
        <v>1</v>
      </c>
      <c r="F388" s="247" t="s">
        <v>788</v>
      </c>
      <c r="G388" s="245"/>
      <c r="H388" s="248">
        <v>1.7509999999999999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161</v>
      </c>
      <c r="AU388" s="254" t="s">
        <v>82</v>
      </c>
      <c r="AV388" s="13" t="s">
        <v>82</v>
      </c>
      <c r="AW388" s="13" t="s">
        <v>32</v>
      </c>
      <c r="AX388" s="13" t="s">
        <v>80</v>
      </c>
      <c r="AY388" s="254" t="s">
        <v>147</v>
      </c>
    </row>
    <row r="389" s="2" customFormat="1" ht="14.4" customHeight="1">
      <c r="A389" s="37"/>
      <c r="B389" s="38"/>
      <c r="C389" s="226" t="s">
        <v>789</v>
      </c>
      <c r="D389" s="226" t="s">
        <v>150</v>
      </c>
      <c r="E389" s="227" t="s">
        <v>790</v>
      </c>
      <c r="F389" s="228" t="s">
        <v>791</v>
      </c>
      <c r="G389" s="229" t="s">
        <v>153</v>
      </c>
      <c r="H389" s="230">
        <v>4.7050000000000001</v>
      </c>
      <c r="I389" s="231"/>
      <c r="J389" s="232">
        <f>ROUND(I389*H389,2)</f>
        <v>0</v>
      </c>
      <c r="K389" s="233"/>
      <c r="L389" s="43"/>
      <c r="M389" s="234" t="s">
        <v>1</v>
      </c>
      <c r="N389" s="235" t="s">
        <v>40</v>
      </c>
      <c r="O389" s="90"/>
      <c r="P389" s="236">
        <f>O389*H389</f>
        <v>0</v>
      </c>
      <c r="Q389" s="236">
        <v>0</v>
      </c>
      <c r="R389" s="236">
        <f>Q389*H389</f>
        <v>0</v>
      </c>
      <c r="S389" s="236">
        <v>0.035299999999999998</v>
      </c>
      <c r="T389" s="237">
        <f>S389*H389</f>
        <v>0.1660865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8" t="s">
        <v>218</v>
      </c>
      <c r="AT389" s="238" t="s">
        <v>150</v>
      </c>
      <c r="AU389" s="238" t="s">
        <v>82</v>
      </c>
      <c r="AY389" s="16" t="s">
        <v>147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6" t="s">
        <v>80</v>
      </c>
      <c r="BK389" s="239">
        <f>ROUND(I389*H389,2)</f>
        <v>0</v>
      </c>
      <c r="BL389" s="16" t="s">
        <v>218</v>
      </c>
      <c r="BM389" s="238" t="s">
        <v>792</v>
      </c>
    </row>
    <row r="390" s="2" customFormat="1" ht="14.4" customHeight="1">
      <c r="A390" s="37"/>
      <c r="B390" s="38"/>
      <c r="C390" s="226" t="s">
        <v>793</v>
      </c>
      <c r="D390" s="226" t="s">
        <v>150</v>
      </c>
      <c r="E390" s="227" t="s">
        <v>790</v>
      </c>
      <c r="F390" s="228" t="s">
        <v>791</v>
      </c>
      <c r="G390" s="229" t="s">
        <v>153</v>
      </c>
      <c r="H390" s="230">
        <v>3.6099999999999999</v>
      </c>
      <c r="I390" s="231"/>
      <c r="J390" s="232">
        <f>ROUND(I390*H390,2)</f>
        <v>0</v>
      </c>
      <c r="K390" s="233"/>
      <c r="L390" s="43"/>
      <c r="M390" s="234" t="s">
        <v>1</v>
      </c>
      <c r="N390" s="235" t="s">
        <v>40</v>
      </c>
      <c r="O390" s="90"/>
      <c r="P390" s="236">
        <f>O390*H390</f>
        <v>0</v>
      </c>
      <c r="Q390" s="236">
        <v>0</v>
      </c>
      <c r="R390" s="236">
        <f>Q390*H390</f>
        <v>0</v>
      </c>
      <c r="S390" s="236">
        <v>0.035299999999999998</v>
      </c>
      <c r="T390" s="237">
        <f>S390*H390</f>
        <v>0.12743299999999999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8" t="s">
        <v>218</v>
      </c>
      <c r="AT390" s="238" t="s">
        <v>150</v>
      </c>
      <c r="AU390" s="238" t="s">
        <v>82</v>
      </c>
      <c r="AY390" s="16" t="s">
        <v>147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6" t="s">
        <v>80</v>
      </c>
      <c r="BK390" s="239">
        <f>ROUND(I390*H390,2)</f>
        <v>0</v>
      </c>
      <c r="BL390" s="16" t="s">
        <v>218</v>
      </c>
      <c r="BM390" s="238" t="s">
        <v>794</v>
      </c>
    </row>
    <row r="391" s="13" customFormat="1">
      <c r="A391" s="13"/>
      <c r="B391" s="244"/>
      <c r="C391" s="245"/>
      <c r="D391" s="240" t="s">
        <v>161</v>
      </c>
      <c r="E391" s="246" t="s">
        <v>1</v>
      </c>
      <c r="F391" s="247" t="s">
        <v>795</v>
      </c>
      <c r="G391" s="245"/>
      <c r="H391" s="248">
        <v>2.3599999999999999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161</v>
      </c>
      <c r="AU391" s="254" t="s">
        <v>82</v>
      </c>
      <c r="AV391" s="13" t="s">
        <v>82</v>
      </c>
      <c r="AW391" s="13" t="s">
        <v>32</v>
      </c>
      <c r="AX391" s="13" t="s">
        <v>75</v>
      </c>
      <c r="AY391" s="254" t="s">
        <v>147</v>
      </c>
    </row>
    <row r="392" s="13" customFormat="1">
      <c r="A392" s="13"/>
      <c r="B392" s="244"/>
      <c r="C392" s="245"/>
      <c r="D392" s="240" t="s">
        <v>161</v>
      </c>
      <c r="E392" s="246" t="s">
        <v>1</v>
      </c>
      <c r="F392" s="247" t="s">
        <v>181</v>
      </c>
      <c r="G392" s="245"/>
      <c r="H392" s="248">
        <v>1.25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161</v>
      </c>
      <c r="AU392" s="254" t="s">
        <v>82</v>
      </c>
      <c r="AV392" s="13" t="s">
        <v>82</v>
      </c>
      <c r="AW392" s="13" t="s">
        <v>32</v>
      </c>
      <c r="AX392" s="13" t="s">
        <v>75</v>
      </c>
      <c r="AY392" s="254" t="s">
        <v>147</v>
      </c>
    </row>
    <row r="393" s="14" customFormat="1">
      <c r="A393" s="14"/>
      <c r="B393" s="255"/>
      <c r="C393" s="256"/>
      <c r="D393" s="240" t="s">
        <v>161</v>
      </c>
      <c r="E393" s="257" t="s">
        <v>1</v>
      </c>
      <c r="F393" s="258" t="s">
        <v>182</v>
      </c>
      <c r="G393" s="256"/>
      <c r="H393" s="259">
        <v>3.6099999999999999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5" t="s">
        <v>161</v>
      </c>
      <c r="AU393" s="265" t="s">
        <v>82</v>
      </c>
      <c r="AV393" s="14" t="s">
        <v>154</v>
      </c>
      <c r="AW393" s="14" t="s">
        <v>32</v>
      </c>
      <c r="AX393" s="14" t="s">
        <v>80</v>
      </c>
      <c r="AY393" s="265" t="s">
        <v>147</v>
      </c>
    </row>
    <row r="394" s="2" customFormat="1" ht="24.15" customHeight="1">
      <c r="A394" s="37"/>
      <c r="B394" s="38"/>
      <c r="C394" s="226" t="s">
        <v>796</v>
      </c>
      <c r="D394" s="226" t="s">
        <v>150</v>
      </c>
      <c r="E394" s="227" t="s">
        <v>797</v>
      </c>
      <c r="F394" s="228" t="s">
        <v>798</v>
      </c>
      <c r="G394" s="229" t="s">
        <v>153</v>
      </c>
      <c r="H394" s="230">
        <v>4.7050000000000001</v>
      </c>
      <c r="I394" s="231"/>
      <c r="J394" s="232">
        <f>ROUND(I394*H394,2)</f>
        <v>0</v>
      </c>
      <c r="K394" s="233"/>
      <c r="L394" s="43"/>
      <c r="M394" s="234" t="s">
        <v>1</v>
      </c>
      <c r="N394" s="235" t="s">
        <v>40</v>
      </c>
      <c r="O394" s="90"/>
      <c r="P394" s="236">
        <f>O394*H394</f>
        <v>0</v>
      </c>
      <c r="Q394" s="236">
        <v>0.0063</v>
      </c>
      <c r="R394" s="236">
        <f>Q394*H394</f>
        <v>0.029641500000000001</v>
      </c>
      <c r="S394" s="236">
        <v>0</v>
      </c>
      <c r="T394" s="237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8" t="s">
        <v>218</v>
      </c>
      <c r="AT394" s="238" t="s">
        <v>150</v>
      </c>
      <c r="AU394" s="238" t="s">
        <v>82</v>
      </c>
      <c r="AY394" s="16" t="s">
        <v>147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6" t="s">
        <v>80</v>
      </c>
      <c r="BK394" s="239">
        <f>ROUND(I394*H394,2)</f>
        <v>0</v>
      </c>
      <c r="BL394" s="16" t="s">
        <v>218</v>
      </c>
      <c r="BM394" s="238" t="s">
        <v>799</v>
      </c>
    </row>
    <row r="395" s="2" customFormat="1" ht="24.15" customHeight="1">
      <c r="A395" s="37"/>
      <c r="B395" s="38"/>
      <c r="C395" s="266" t="s">
        <v>800</v>
      </c>
      <c r="D395" s="266" t="s">
        <v>255</v>
      </c>
      <c r="E395" s="267" t="s">
        <v>785</v>
      </c>
      <c r="F395" s="268" t="s">
        <v>786</v>
      </c>
      <c r="G395" s="269" t="s">
        <v>153</v>
      </c>
      <c r="H395" s="270">
        <v>5.1760000000000002</v>
      </c>
      <c r="I395" s="271"/>
      <c r="J395" s="272">
        <f>ROUND(I395*H395,2)</f>
        <v>0</v>
      </c>
      <c r="K395" s="273"/>
      <c r="L395" s="274"/>
      <c r="M395" s="275" t="s">
        <v>1</v>
      </c>
      <c r="N395" s="276" t="s">
        <v>40</v>
      </c>
      <c r="O395" s="90"/>
      <c r="P395" s="236">
        <f>O395*H395</f>
        <v>0</v>
      </c>
      <c r="Q395" s="236">
        <v>0.017999999999999999</v>
      </c>
      <c r="R395" s="236">
        <f>Q395*H395</f>
        <v>0.093168000000000001</v>
      </c>
      <c r="S395" s="236">
        <v>0</v>
      </c>
      <c r="T395" s="23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8" t="s">
        <v>286</v>
      </c>
      <c r="AT395" s="238" t="s">
        <v>255</v>
      </c>
      <c r="AU395" s="238" t="s">
        <v>82</v>
      </c>
      <c r="AY395" s="16" t="s">
        <v>147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6" t="s">
        <v>80</v>
      </c>
      <c r="BK395" s="239">
        <f>ROUND(I395*H395,2)</f>
        <v>0</v>
      </c>
      <c r="BL395" s="16" t="s">
        <v>218</v>
      </c>
      <c r="BM395" s="238" t="s">
        <v>801</v>
      </c>
    </row>
    <row r="396" s="13" customFormat="1">
      <c r="A396" s="13"/>
      <c r="B396" s="244"/>
      <c r="C396" s="245"/>
      <c r="D396" s="240" t="s">
        <v>161</v>
      </c>
      <c r="E396" s="245"/>
      <c r="F396" s="247" t="s">
        <v>802</v>
      </c>
      <c r="G396" s="245"/>
      <c r="H396" s="248">
        <v>5.1760000000000002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4" t="s">
        <v>161</v>
      </c>
      <c r="AU396" s="254" t="s">
        <v>82</v>
      </c>
      <c r="AV396" s="13" t="s">
        <v>82</v>
      </c>
      <c r="AW396" s="13" t="s">
        <v>4</v>
      </c>
      <c r="AX396" s="13" t="s">
        <v>80</v>
      </c>
      <c r="AY396" s="254" t="s">
        <v>147</v>
      </c>
    </row>
    <row r="397" s="2" customFormat="1" ht="24.15" customHeight="1">
      <c r="A397" s="37"/>
      <c r="B397" s="38"/>
      <c r="C397" s="226" t="s">
        <v>803</v>
      </c>
      <c r="D397" s="226" t="s">
        <v>150</v>
      </c>
      <c r="E397" s="227" t="s">
        <v>797</v>
      </c>
      <c r="F397" s="228" t="s">
        <v>798</v>
      </c>
      <c r="G397" s="229" t="s">
        <v>153</v>
      </c>
      <c r="H397" s="230">
        <v>30.149999999999999</v>
      </c>
      <c r="I397" s="231"/>
      <c r="J397" s="232">
        <f>ROUND(I397*H397,2)</f>
        <v>0</v>
      </c>
      <c r="K397" s="233"/>
      <c r="L397" s="43"/>
      <c r="M397" s="234" t="s">
        <v>1</v>
      </c>
      <c r="N397" s="235" t="s">
        <v>40</v>
      </c>
      <c r="O397" s="90"/>
      <c r="P397" s="236">
        <f>O397*H397</f>
        <v>0</v>
      </c>
      <c r="Q397" s="236">
        <v>0.0063</v>
      </c>
      <c r="R397" s="236">
        <f>Q397*H397</f>
        <v>0.189945</v>
      </c>
      <c r="S397" s="236">
        <v>0</v>
      </c>
      <c r="T397" s="23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8" t="s">
        <v>218</v>
      </c>
      <c r="AT397" s="238" t="s">
        <v>150</v>
      </c>
      <c r="AU397" s="238" t="s">
        <v>82</v>
      </c>
      <c r="AY397" s="16" t="s">
        <v>147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6" t="s">
        <v>80</v>
      </c>
      <c r="BK397" s="239">
        <f>ROUND(I397*H397,2)</f>
        <v>0</v>
      </c>
      <c r="BL397" s="16" t="s">
        <v>218</v>
      </c>
      <c r="BM397" s="238" t="s">
        <v>804</v>
      </c>
    </row>
    <row r="398" s="13" customFormat="1">
      <c r="A398" s="13"/>
      <c r="B398" s="244"/>
      <c r="C398" s="245"/>
      <c r="D398" s="240" t="s">
        <v>161</v>
      </c>
      <c r="E398" s="246" t="s">
        <v>1</v>
      </c>
      <c r="F398" s="247" t="s">
        <v>766</v>
      </c>
      <c r="G398" s="245"/>
      <c r="H398" s="248">
        <v>22.280000000000001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161</v>
      </c>
      <c r="AU398" s="254" t="s">
        <v>82</v>
      </c>
      <c r="AV398" s="13" t="s">
        <v>82</v>
      </c>
      <c r="AW398" s="13" t="s">
        <v>32</v>
      </c>
      <c r="AX398" s="13" t="s">
        <v>75</v>
      </c>
      <c r="AY398" s="254" t="s">
        <v>147</v>
      </c>
    </row>
    <row r="399" s="13" customFormat="1">
      <c r="A399" s="13"/>
      <c r="B399" s="244"/>
      <c r="C399" s="245"/>
      <c r="D399" s="240" t="s">
        <v>161</v>
      </c>
      <c r="E399" s="246" t="s">
        <v>1</v>
      </c>
      <c r="F399" s="247" t="s">
        <v>180</v>
      </c>
      <c r="G399" s="245"/>
      <c r="H399" s="248">
        <v>6.6200000000000001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4" t="s">
        <v>161</v>
      </c>
      <c r="AU399" s="254" t="s">
        <v>82</v>
      </c>
      <c r="AV399" s="13" t="s">
        <v>82</v>
      </c>
      <c r="AW399" s="13" t="s">
        <v>32</v>
      </c>
      <c r="AX399" s="13" t="s">
        <v>75</v>
      </c>
      <c r="AY399" s="254" t="s">
        <v>147</v>
      </c>
    </row>
    <row r="400" s="13" customFormat="1">
      <c r="A400" s="13"/>
      <c r="B400" s="244"/>
      <c r="C400" s="245"/>
      <c r="D400" s="240" t="s">
        <v>161</v>
      </c>
      <c r="E400" s="246" t="s">
        <v>1</v>
      </c>
      <c r="F400" s="247" t="s">
        <v>181</v>
      </c>
      <c r="G400" s="245"/>
      <c r="H400" s="248">
        <v>1.25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161</v>
      </c>
      <c r="AU400" s="254" t="s">
        <v>82</v>
      </c>
      <c r="AV400" s="13" t="s">
        <v>82</v>
      </c>
      <c r="AW400" s="13" t="s">
        <v>32</v>
      </c>
      <c r="AX400" s="13" t="s">
        <v>75</v>
      </c>
      <c r="AY400" s="254" t="s">
        <v>147</v>
      </c>
    </row>
    <row r="401" s="14" customFormat="1">
      <c r="A401" s="14"/>
      <c r="B401" s="255"/>
      <c r="C401" s="256"/>
      <c r="D401" s="240" t="s">
        <v>161</v>
      </c>
      <c r="E401" s="257" t="s">
        <v>1</v>
      </c>
      <c r="F401" s="258" t="s">
        <v>182</v>
      </c>
      <c r="G401" s="256"/>
      <c r="H401" s="259">
        <v>30.149999999999999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161</v>
      </c>
      <c r="AU401" s="265" t="s">
        <v>82</v>
      </c>
      <c r="AV401" s="14" t="s">
        <v>154</v>
      </c>
      <c r="AW401" s="14" t="s">
        <v>32</v>
      </c>
      <c r="AX401" s="14" t="s">
        <v>80</v>
      </c>
      <c r="AY401" s="265" t="s">
        <v>147</v>
      </c>
    </row>
    <row r="402" s="2" customFormat="1" ht="24.15" customHeight="1">
      <c r="A402" s="37"/>
      <c r="B402" s="38"/>
      <c r="C402" s="266" t="s">
        <v>805</v>
      </c>
      <c r="D402" s="266" t="s">
        <v>255</v>
      </c>
      <c r="E402" s="267" t="s">
        <v>785</v>
      </c>
      <c r="F402" s="268" t="s">
        <v>786</v>
      </c>
      <c r="G402" s="269" t="s">
        <v>153</v>
      </c>
      <c r="H402" s="270">
        <v>33.164999999999999</v>
      </c>
      <c r="I402" s="271"/>
      <c r="J402" s="272">
        <f>ROUND(I402*H402,2)</f>
        <v>0</v>
      </c>
      <c r="K402" s="273"/>
      <c r="L402" s="274"/>
      <c r="M402" s="275" t="s">
        <v>1</v>
      </c>
      <c r="N402" s="276" t="s">
        <v>40</v>
      </c>
      <c r="O402" s="90"/>
      <c r="P402" s="236">
        <f>O402*H402</f>
        <v>0</v>
      </c>
      <c r="Q402" s="236">
        <v>0.017999999999999999</v>
      </c>
      <c r="R402" s="236">
        <f>Q402*H402</f>
        <v>0.59696999999999989</v>
      </c>
      <c r="S402" s="236">
        <v>0</v>
      </c>
      <c r="T402" s="23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8" t="s">
        <v>286</v>
      </c>
      <c r="AT402" s="238" t="s">
        <v>255</v>
      </c>
      <c r="AU402" s="238" t="s">
        <v>82</v>
      </c>
      <c r="AY402" s="16" t="s">
        <v>147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6" t="s">
        <v>80</v>
      </c>
      <c r="BK402" s="239">
        <f>ROUND(I402*H402,2)</f>
        <v>0</v>
      </c>
      <c r="BL402" s="16" t="s">
        <v>218</v>
      </c>
      <c r="BM402" s="238" t="s">
        <v>806</v>
      </c>
    </row>
    <row r="403" s="13" customFormat="1">
      <c r="A403" s="13"/>
      <c r="B403" s="244"/>
      <c r="C403" s="245"/>
      <c r="D403" s="240" t="s">
        <v>161</v>
      </c>
      <c r="E403" s="245"/>
      <c r="F403" s="247" t="s">
        <v>807</v>
      </c>
      <c r="G403" s="245"/>
      <c r="H403" s="248">
        <v>33.164999999999999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4" t="s">
        <v>161</v>
      </c>
      <c r="AU403" s="254" t="s">
        <v>82</v>
      </c>
      <c r="AV403" s="13" t="s">
        <v>82</v>
      </c>
      <c r="AW403" s="13" t="s">
        <v>4</v>
      </c>
      <c r="AX403" s="13" t="s">
        <v>80</v>
      </c>
      <c r="AY403" s="254" t="s">
        <v>147</v>
      </c>
    </row>
    <row r="404" s="2" customFormat="1" ht="24.15" customHeight="1">
      <c r="A404" s="37"/>
      <c r="B404" s="38"/>
      <c r="C404" s="226" t="s">
        <v>808</v>
      </c>
      <c r="D404" s="226" t="s">
        <v>150</v>
      </c>
      <c r="E404" s="227" t="s">
        <v>809</v>
      </c>
      <c r="F404" s="228" t="s">
        <v>810</v>
      </c>
      <c r="G404" s="229" t="s">
        <v>153</v>
      </c>
      <c r="H404" s="230">
        <v>1.25</v>
      </c>
      <c r="I404" s="231"/>
      <c r="J404" s="232">
        <f>ROUND(I404*H404,2)</f>
        <v>0</v>
      </c>
      <c r="K404" s="233"/>
      <c r="L404" s="43"/>
      <c r="M404" s="234" t="s">
        <v>1</v>
      </c>
      <c r="N404" s="235" t="s">
        <v>40</v>
      </c>
      <c r="O404" s="90"/>
      <c r="P404" s="236">
        <f>O404*H404</f>
        <v>0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8" t="s">
        <v>218</v>
      </c>
      <c r="AT404" s="238" t="s">
        <v>150</v>
      </c>
      <c r="AU404" s="238" t="s">
        <v>82</v>
      </c>
      <c r="AY404" s="16" t="s">
        <v>147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6" t="s">
        <v>80</v>
      </c>
      <c r="BK404" s="239">
        <f>ROUND(I404*H404,2)</f>
        <v>0</v>
      </c>
      <c r="BL404" s="16" t="s">
        <v>218</v>
      </c>
      <c r="BM404" s="238" t="s">
        <v>811</v>
      </c>
    </row>
    <row r="405" s="13" customFormat="1">
      <c r="A405" s="13"/>
      <c r="B405" s="244"/>
      <c r="C405" s="245"/>
      <c r="D405" s="240" t="s">
        <v>161</v>
      </c>
      <c r="E405" s="246" t="s">
        <v>1</v>
      </c>
      <c r="F405" s="247" t="s">
        <v>181</v>
      </c>
      <c r="G405" s="245"/>
      <c r="H405" s="248">
        <v>1.25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4" t="s">
        <v>161</v>
      </c>
      <c r="AU405" s="254" t="s">
        <v>82</v>
      </c>
      <c r="AV405" s="13" t="s">
        <v>82</v>
      </c>
      <c r="AW405" s="13" t="s">
        <v>32</v>
      </c>
      <c r="AX405" s="13" t="s">
        <v>80</v>
      </c>
      <c r="AY405" s="254" t="s">
        <v>147</v>
      </c>
    </row>
    <row r="406" s="2" customFormat="1" ht="24.15" customHeight="1">
      <c r="A406" s="37"/>
      <c r="B406" s="38"/>
      <c r="C406" s="226" t="s">
        <v>812</v>
      </c>
      <c r="D406" s="226" t="s">
        <v>150</v>
      </c>
      <c r="E406" s="227" t="s">
        <v>813</v>
      </c>
      <c r="F406" s="228" t="s">
        <v>814</v>
      </c>
      <c r="G406" s="229" t="s">
        <v>153</v>
      </c>
      <c r="H406" s="230">
        <v>1.25</v>
      </c>
      <c r="I406" s="231"/>
      <c r="J406" s="232">
        <f>ROUND(I406*H406,2)</f>
        <v>0</v>
      </c>
      <c r="K406" s="233"/>
      <c r="L406" s="43"/>
      <c r="M406" s="234" t="s">
        <v>1</v>
      </c>
      <c r="N406" s="235" t="s">
        <v>40</v>
      </c>
      <c r="O406" s="90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8" t="s">
        <v>218</v>
      </c>
      <c r="AT406" s="238" t="s">
        <v>150</v>
      </c>
      <c r="AU406" s="238" t="s">
        <v>82</v>
      </c>
      <c r="AY406" s="16" t="s">
        <v>147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6" t="s">
        <v>80</v>
      </c>
      <c r="BK406" s="239">
        <f>ROUND(I406*H406,2)</f>
        <v>0</v>
      </c>
      <c r="BL406" s="16" t="s">
        <v>218</v>
      </c>
      <c r="BM406" s="238" t="s">
        <v>815</v>
      </c>
    </row>
    <row r="407" s="2" customFormat="1" ht="24.15" customHeight="1">
      <c r="A407" s="37"/>
      <c r="B407" s="38"/>
      <c r="C407" s="226" t="s">
        <v>816</v>
      </c>
      <c r="D407" s="226" t="s">
        <v>150</v>
      </c>
      <c r="E407" s="227" t="s">
        <v>817</v>
      </c>
      <c r="F407" s="228" t="s">
        <v>818</v>
      </c>
      <c r="G407" s="229" t="s">
        <v>153</v>
      </c>
      <c r="H407" s="230">
        <v>0.81000000000000005</v>
      </c>
      <c r="I407" s="231"/>
      <c r="J407" s="232">
        <f>ROUND(I407*H407,2)</f>
        <v>0</v>
      </c>
      <c r="K407" s="233"/>
      <c r="L407" s="43"/>
      <c r="M407" s="234" t="s">
        <v>1</v>
      </c>
      <c r="N407" s="235" t="s">
        <v>40</v>
      </c>
      <c r="O407" s="90"/>
      <c r="P407" s="236">
        <f>O407*H407</f>
        <v>0</v>
      </c>
      <c r="Q407" s="236">
        <v>0.0015</v>
      </c>
      <c r="R407" s="236">
        <f>Q407*H407</f>
        <v>0.0012150000000000002</v>
      </c>
      <c r="S407" s="236">
        <v>0</v>
      </c>
      <c r="T407" s="23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8" t="s">
        <v>218</v>
      </c>
      <c r="AT407" s="238" t="s">
        <v>150</v>
      </c>
      <c r="AU407" s="238" t="s">
        <v>82</v>
      </c>
      <c r="AY407" s="16" t="s">
        <v>147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6" t="s">
        <v>80</v>
      </c>
      <c r="BK407" s="239">
        <f>ROUND(I407*H407,2)</f>
        <v>0</v>
      </c>
      <c r="BL407" s="16" t="s">
        <v>218</v>
      </c>
      <c r="BM407" s="238" t="s">
        <v>819</v>
      </c>
    </row>
    <row r="408" s="13" customFormat="1">
      <c r="A408" s="13"/>
      <c r="B408" s="244"/>
      <c r="C408" s="245"/>
      <c r="D408" s="240" t="s">
        <v>161</v>
      </c>
      <c r="E408" s="246" t="s">
        <v>1</v>
      </c>
      <c r="F408" s="247" t="s">
        <v>820</v>
      </c>
      <c r="G408" s="245"/>
      <c r="H408" s="248">
        <v>0.81000000000000005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161</v>
      </c>
      <c r="AU408" s="254" t="s">
        <v>82</v>
      </c>
      <c r="AV408" s="13" t="s">
        <v>82</v>
      </c>
      <c r="AW408" s="13" t="s">
        <v>32</v>
      </c>
      <c r="AX408" s="13" t="s">
        <v>80</v>
      </c>
      <c r="AY408" s="254" t="s">
        <v>147</v>
      </c>
    </row>
    <row r="409" s="2" customFormat="1" ht="24.15" customHeight="1">
      <c r="A409" s="37"/>
      <c r="B409" s="38"/>
      <c r="C409" s="226" t="s">
        <v>821</v>
      </c>
      <c r="D409" s="226" t="s">
        <v>150</v>
      </c>
      <c r="E409" s="227" t="s">
        <v>817</v>
      </c>
      <c r="F409" s="228" t="s">
        <v>818</v>
      </c>
      <c r="G409" s="229" t="s">
        <v>153</v>
      </c>
      <c r="H409" s="230">
        <v>0.875</v>
      </c>
      <c r="I409" s="231"/>
      <c r="J409" s="232">
        <f>ROUND(I409*H409,2)</f>
        <v>0</v>
      </c>
      <c r="K409" s="233"/>
      <c r="L409" s="43"/>
      <c r="M409" s="234" t="s">
        <v>1</v>
      </c>
      <c r="N409" s="235" t="s">
        <v>40</v>
      </c>
      <c r="O409" s="90"/>
      <c r="P409" s="236">
        <f>O409*H409</f>
        <v>0</v>
      </c>
      <c r="Q409" s="236">
        <v>0.0015</v>
      </c>
      <c r="R409" s="236">
        <f>Q409*H409</f>
        <v>0.0013125000000000001</v>
      </c>
      <c r="S409" s="236">
        <v>0</v>
      </c>
      <c r="T409" s="23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8" t="s">
        <v>218</v>
      </c>
      <c r="AT409" s="238" t="s">
        <v>150</v>
      </c>
      <c r="AU409" s="238" t="s">
        <v>82</v>
      </c>
      <c r="AY409" s="16" t="s">
        <v>147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6" t="s">
        <v>80</v>
      </c>
      <c r="BK409" s="239">
        <f>ROUND(I409*H409,2)</f>
        <v>0</v>
      </c>
      <c r="BL409" s="16" t="s">
        <v>218</v>
      </c>
      <c r="BM409" s="238" t="s">
        <v>822</v>
      </c>
    </row>
    <row r="410" s="13" customFormat="1">
      <c r="A410" s="13"/>
      <c r="B410" s="244"/>
      <c r="C410" s="245"/>
      <c r="D410" s="240" t="s">
        <v>161</v>
      </c>
      <c r="E410" s="246" t="s">
        <v>1</v>
      </c>
      <c r="F410" s="247" t="s">
        <v>823</v>
      </c>
      <c r="G410" s="245"/>
      <c r="H410" s="248">
        <v>0.875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161</v>
      </c>
      <c r="AU410" s="254" t="s">
        <v>82</v>
      </c>
      <c r="AV410" s="13" t="s">
        <v>82</v>
      </c>
      <c r="AW410" s="13" t="s">
        <v>32</v>
      </c>
      <c r="AX410" s="13" t="s">
        <v>80</v>
      </c>
      <c r="AY410" s="254" t="s">
        <v>147</v>
      </c>
    </row>
    <row r="411" s="2" customFormat="1" ht="14.4" customHeight="1">
      <c r="A411" s="37"/>
      <c r="B411" s="38"/>
      <c r="C411" s="226" t="s">
        <v>824</v>
      </c>
      <c r="D411" s="226" t="s">
        <v>150</v>
      </c>
      <c r="E411" s="227" t="s">
        <v>825</v>
      </c>
      <c r="F411" s="228" t="s">
        <v>826</v>
      </c>
      <c r="G411" s="229" t="s">
        <v>252</v>
      </c>
      <c r="H411" s="230">
        <v>65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40</v>
      </c>
      <c r="O411" s="90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218</v>
      </c>
      <c r="AT411" s="238" t="s">
        <v>150</v>
      </c>
      <c r="AU411" s="238" t="s">
        <v>82</v>
      </c>
      <c r="AY411" s="16" t="s">
        <v>147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80</v>
      </c>
      <c r="BK411" s="239">
        <f>ROUND(I411*H411,2)</f>
        <v>0</v>
      </c>
      <c r="BL411" s="16" t="s">
        <v>218</v>
      </c>
      <c r="BM411" s="238" t="s">
        <v>827</v>
      </c>
    </row>
    <row r="412" s="2" customFormat="1" ht="14.4" customHeight="1">
      <c r="A412" s="37"/>
      <c r="B412" s="38"/>
      <c r="C412" s="226" t="s">
        <v>828</v>
      </c>
      <c r="D412" s="226" t="s">
        <v>150</v>
      </c>
      <c r="E412" s="227" t="s">
        <v>829</v>
      </c>
      <c r="F412" s="228" t="s">
        <v>830</v>
      </c>
      <c r="G412" s="229" t="s">
        <v>252</v>
      </c>
      <c r="H412" s="230">
        <v>2</v>
      </c>
      <c r="I412" s="231"/>
      <c r="J412" s="232">
        <f>ROUND(I412*H412,2)</f>
        <v>0</v>
      </c>
      <c r="K412" s="233"/>
      <c r="L412" s="43"/>
      <c r="M412" s="234" t="s">
        <v>1</v>
      </c>
      <c r="N412" s="235" t="s">
        <v>40</v>
      </c>
      <c r="O412" s="90"/>
      <c r="P412" s="236">
        <f>O412*H412</f>
        <v>0</v>
      </c>
      <c r="Q412" s="236">
        <v>0.00021000000000000001</v>
      </c>
      <c r="R412" s="236">
        <f>Q412*H412</f>
        <v>0.00042000000000000002</v>
      </c>
      <c r="S412" s="236">
        <v>0</v>
      </c>
      <c r="T412" s="23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8" t="s">
        <v>218</v>
      </c>
      <c r="AT412" s="238" t="s">
        <v>150</v>
      </c>
      <c r="AU412" s="238" t="s">
        <v>82</v>
      </c>
      <c r="AY412" s="16" t="s">
        <v>147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6" t="s">
        <v>80</v>
      </c>
      <c r="BK412" s="239">
        <f>ROUND(I412*H412,2)</f>
        <v>0</v>
      </c>
      <c r="BL412" s="16" t="s">
        <v>218</v>
      </c>
      <c r="BM412" s="238" t="s">
        <v>831</v>
      </c>
    </row>
    <row r="413" s="2" customFormat="1" ht="14.4" customHeight="1">
      <c r="A413" s="37"/>
      <c r="B413" s="38"/>
      <c r="C413" s="226" t="s">
        <v>832</v>
      </c>
      <c r="D413" s="226" t="s">
        <v>150</v>
      </c>
      <c r="E413" s="227" t="s">
        <v>829</v>
      </c>
      <c r="F413" s="228" t="s">
        <v>830</v>
      </c>
      <c r="G413" s="229" t="s">
        <v>252</v>
      </c>
      <c r="H413" s="230">
        <v>2</v>
      </c>
      <c r="I413" s="231"/>
      <c r="J413" s="232">
        <f>ROUND(I413*H413,2)</f>
        <v>0</v>
      </c>
      <c r="K413" s="233"/>
      <c r="L413" s="43"/>
      <c r="M413" s="234" t="s">
        <v>1</v>
      </c>
      <c r="N413" s="235" t="s">
        <v>40</v>
      </c>
      <c r="O413" s="90"/>
      <c r="P413" s="236">
        <f>O413*H413</f>
        <v>0</v>
      </c>
      <c r="Q413" s="236">
        <v>0.00021000000000000001</v>
      </c>
      <c r="R413" s="236">
        <f>Q413*H413</f>
        <v>0.00042000000000000002</v>
      </c>
      <c r="S413" s="236">
        <v>0</v>
      </c>
      <c r="T413" s="237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8" t="s">
        <v>218</v>
      </c>
      <c r="AT413" s="238" t="s">
        <v>150</v>
      </c>
      <c r="AU413" s="238" t="s">
        <v>82</v>
      </c>
      <c r="AY413" s="16" t="s">
        <v>147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6" t="s">
        <v>80</v>
      </c>
      <c r="BK413" s="239">
        <f>ROUND(I413*H413,2)</f>
        <v>0</v>
      </c>
      <c r="BL413" s="16" t="s">
        <v>218</v>
      </c>
      <c r="BM413" s="238" t="s">
        <v>833</v>
      </c>
    </row>
    <row r="414" s="2" customFormat="1" ht="14.4" customHeight="1">
      <c r="A414" s="37"/>
      <c r="B414" s="38"/>
      <c r="C414" s="226" t="s">
        <v>834</v>
      </c>
      <c r="D414" s="226" t="s">
        <v>150</v>
      </c>
      <c r="E414" s="227" t="s">
        <v>835</v>
      </c>
      <c r="F414" s="228" t="s">
        <v>836</v>
      </c>
      <c r="G414" s="229" t="s">
        <v>321</v>
      </c>
      <c r="H414" s="230">
        <v>2.7000000000000002</v>
      </c>
      <c r="I414" s="231"/>
      <c r="J414" s="232">
        <f>ROUND(I414*H414,2)</f>
        <v>0</v>
      </c>
      <c r="K414" s="233"/>
      <c r="L414" s="43"/>
      <c r="M414" s="234" t="s">
        <v>1</v>
      </c>
      <c r="N414" s="235" t="s">
        <v>40</v>
      </c>
      <c r="O414" s="90"/>
      <c r="P414" s="236">
        <f>O414*H414</f>
        <v>0</v>
      </c>
      <c r="Q414" s="236">
        <v>0.00032000000000000003</v>
      </c>
      <c r="R414" s="236">
        <f>Q414*H414</f>
        <v>0.00086400000000000008</v>
      </c>
      <c r="S414" s="236">
        <v>0</v>
      </c>
      <c r="T414" s="23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8" t="s">
        <v>218</v>
      </c>
      <c r="AT414" s="238" t="s">
        <v>150</v>
      </c>
      <c r="AU414" s="238" t="s">
        <v>82</v>
      </c>
      <c r="AY414" s="16" t="s">
        <v>147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6" t="s">
        <v>80</v>
      </c>
      <c r="BK414" s="239">
        <f>ROUND(I414*H414,2)</f>
        <v>0</v>
      </c>
      <c r="BL414" s="16" t="s">
        <v>218</v>
      </c>
      <c r="BM414" s="238" t="s">
        <v>837</v>
      </c>
    </row>
    <row r="415" s="2" customFormat="1" ht="14.4" customHeight="1">
      <c r="A415" s="37"/>
      <c r="B415" s="38"/>
      <c r="C415" s="226" t="s">
        <v>838</v>
      </c>
      <c r="D415" s="226" t="s">
        <v>150</v>
      </c>
      <c r="E415" s="227" t="s">
        <v>835</v>
      </c>
      <c r="F415" s="228" t="s">
        <v>836</v>
      </c>
      <c r="G415" s="229" t="s">
        <v>321</v>
      </c>
      <c r="H415" s="230">
        <v>2.6499999999999999</v>
      </c>
      <c r="I415" s="231"/>
      <c r="J415" s="232">
        <f>ROUND(I415*H415,2)</f>
        <v>0</v>
      </c>
      <c r="K415" s="233"/>
      <c r="L415" s="43"/>
      <c r="M415" s="234" t="s">
        <v>1</v>
      </c>
      <c r="N415" s="235" t="s">
        <v>40</v>
      </c>
      <c r="O415" s="90"/>
      <c r="P415" s="236">
        <f>O415*H415</f>
        <v>0</v>
      </c>
      <c r="Q415" s="236">
        <v>0.00032000000000000003</v>
      </c>
      <c r="R415" s="236">
        <f>Q415*H415</f>
        <v>0.00084800000000000001</v>
      </c>
      <c r="S415" s="236">
        <v>0</v>
      </c>
      <c r="T415" s="237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8" t="s">
        <v>218</v>
      </c>
      <c r="AT415" s="238" t="s">
        <v>150</v>
      </c>
      <c r="AU415" s="238" t="s">
        <v>82</v>
      </c>
      <c r="AY415" s="16" t="s">
        <v>147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6" t="s">
        <v>80</v>
      </c>
      <c r="BK415" s="239">
        <f>ROUND(I415*H415,2)</f>
        <v>0</v>
      </c>
      <c r="BL415" s="16" t="s">
        <v>218</v>
      </c>
      <c r="BM415" s="238" t="s">
        <v>839</v>
      </c>
    </row>
    <row r="416" s="13" customFormat="1">
      <c r="A416" s="13"/>
      <c r="B416" s="244"/>
      <c r="C416" s="245"/>
      <c r="D416" s="240" t="s">
        <v>161</v>
      </c>
      <c r="E416" s="246" t="s">
        <v>1</v>
      </c>
      <c r="F416" s="247" t="s">
        <v>840</v>
      </c>
      <c r="G416" s="245"/>
      <c r="H416" s="248">
        <v>2.6499999999999999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161</v>
      </c>
      <c r="AU416" s="254" t="s">
        <v>82</v>
      </c>
      <c r="AV416" s="13" t="s">
        <v>82</v>
      </c>
      <c r="AW416" s="13" t="s">
        <v>32</v>
      </c>
      <c r="AX416" s="13" t="s">
        <v>80</v>
      </c>
      <c r="AY416" s="254" t="s">
        <v>147</v>
      </c>
    </row>
    <row r="417" s="2" customFormat="1" ht="24.15" customHeight="1">
      <c r="A417" s="37"/>
      <c r="B417" s="38"/>
      <c r="C417" s="226" t="s">
        <v>841</v>
      </c>
      <c r="D417" s="226" t="s">
        <v>150</v>
      </c>
      <c r="E417" s="227" t="s">
        <v>842</v>
      </c>
      <c r="F417" s="228" t="s">
        <v>843</v>
      </c>
      <c r="G417" s="229" t="s">
        <v>153</v>
      </c>
      <c r="H417" s="230">
        <v>4.7050000000000001</v>
      </c>
      <c r="I417" s="231"/>
      <c r="J417" s="232">
        <f>ROUND(I417*H417,2)</f>
        <v>0</v>
      </c>
      <c r="K417" s="233"/>
      <c r="L417" s="43"/>
      <c r="M417" s="234" t="s">
        <v>1</v>
      </c>
      <c r="N417" s="235" t="s">
        <v>40</v>
      </c>
      <c r="O417" s="90"/>
      <c r="P417" s="236">
        <f>O417*H417</f>
        <v>0</v>
      </c>
      <c r="Q417" s="236">
        <v>5.0000000000000002E-05</v>
      </c>
      <c r="R417" s="236">
        <f>Q417*H417</f>
        <v>0.00023525000000000003</v>
      </c>
      <c r="S417" s="236">
        <v>0</v>
      </c>
      <c r="T417" s="237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8" t="s">
        <v>218</v>
      </c>
      <c r="AT417" s="238" t="s">
        <v>150</v>
      </c>
      <c r="AU417" s="238" t="s">
        <v>82</v>
      </c>
      <c r="AY417" s="16" t="s">
        <v>147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6" t="s">
        <v>80</v>
      </c>
      <c r="BK417" s="239">
        <f>ROUND(I417*H417,2)</f>
        <v>0</v>
      </c>
      <c r="BL417" s="16" t="s">
        <v>218</v>
      </c>
      <c r="BM417" s="238" t="s">
        <v>844</v>
      </c>
    </row>
    <row r="418" s="2" customFormat="1" ht="24.15" customHeight="1">
      <c r="A418" s="37"/>
      <c r="B418" s="38"/>
      <c r="C418" s="226" t="s">
        <v>845</v>
      </c>
      <c r="D418" s="226" t="s">
        <v>150</v>
      </c>
      <c r="E418" s="227" t="s">
        <v>842</v>
      </c>
      <c r="F418" s="228" t="s">
        <v>843</v>
      </c>
      <c r="G418" s="229" t="s">
        <v>153</v>
      </c>
      <c r="H418" s="230">
        <v>30.149999999999999</v>
      </c>
      <c r="I418" s="231"/>
      <c r="J418" s="232">
        <f>ROUND(I418*H418,2)</f>
        <v>0</v>
      </c>
      <c r="K418" s="233"/>
      <c r="L418" s="43"/>
      <c r="M418" s="234" t="s">
        <v>1</v>
      </c>
      <c r="N418" s="235" t="s">
        <v>40</v>
      </c>
      <c r="O418" s="90"/>
      <c r="P418" s="236">
        <f>O418*H418</f>
        <v>0</v>
      </c>
      <c r="Q418" s="236">
        <v>5.0000000000000002E-05</v>
      </c>
      <c r="R418" s="236">
        <f>Q418*H418</f>
        <v>0.0015074999999999999</v>
      </c>
      <c r="S418" s="236">
        <v>0</v>
      </c>
      <c r="T418" s="237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8" t="s">
        <v>218</v>
      </c>
      <c r="AT418" s="238" t="s">
        <v>150</v>
      </c>
      <c r="AU418" s="238" t="s">
        <v>82</v>
      </c>
      <c r="AY418" s="16" t="s">
        <v>147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6" t="s">
        <v>80</v>
      </c>
      <c r="BK418" s="239">
        <f>ROUND(I418*H418,2)</f>
        <v>0</v>
      </c>
      <c r="BL418" s="16" t="s">
        <v>218</v>
      </c>
      <c r="BM418" s="238" t="s">
        <v>846</v>
      </c>
    </row>
    <row r="419" s="2" customFormat="1" ht="24.15" customHeight="1">
      <c r="A419" s="37"/>
      <c r="B419" s="38"/>
      <c r="C419" s="226" t="s">
        <v>847</v>
      </c>
      <c r="D419" s="226" t="s">
        <v>150</v>
      </c>
      <c r="E419" s="227" t="s">
        <v>848</v>
      </c>
      <c r="F419" s="228" t="s">
        <v>849</v>
      </c>
      <c r="G419" s="229" t="s">
        <v>337</v>
      </c>
      <c r="H419" s="230">
        <v>1.49</v>
      </c>
      <c r="I419" s="231"/>
      <c r="J419" s="232">
        <f>ROUND(I419*H419,2)</f>
        <v>0</v>
      </c>
      <c r="K419" s="233"/>
      <c r="L419" s="43"/>
      <c r="M419" s="234" t="s">
        <v>1</v>
      </c>
      <c r="N419" s="235" t="s">
        <v>40</v>
      </c>
      <c r="O419" s="90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8" t="s">
        <v>218</v>
      </c>
      <c r="AT419" s="238" t="s">
        <v>150</v>
      </c>
      <c r="AU419" s="238" t="s">
        <v>82</v>
      </c>
      <c r="AY419" s="16" t="s">
        <v>147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6" t="s">
        <v>80</v>
      </c>
      <c r="BK419" s="239">
        <f>ROUND(I419*H419,2)</f>
        <v>0</v>
      </c>
      <c r="BL419" s="16" t="s">
        <v>218</v>
      </c>
      <c r="BM419" s="238" t="s">
        <v>850</v>
      </c>
    </row>
    <row r="420" s="2" customFormat="1" ht="24.15" customHeight="1">
      <c r="A420" s="37"/>
      <c r="B420" s="38"/>
      <c r="C420" s="226" t="s">
        <v>851</v>
      </c>
      <c r="D420" s="226" t="s">
        <v>150</v>
      </c>
      <c r="E420" s="227" t="s">
        <v>852</v>
      </c>
      <c r="F420" s="228" t="s">
        <v>853</v>
      </c>
      <c r="G420" s="229" t="s">
        <v>337</v>
      </c>
      <c r="H420" s="230">
        <v>1.292</v>
      </c>
      <c r="I420" s="231"/>
      <c r="J420" s="232">
        <f>ROUND(I420*H420,2)</f>
        <v>0</v>
      </c>
      <c r="K420" s="233"/>
      <c r="L420" s="43"/>
      <c r="M420" s="234" t="s">
        <v>1</v>
      </c>
      <c r="N420" s="235" t="s">
        <v>40</v>
      </c>
      <c r="O420" s="90"/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7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8" t="s">
        <v>218</v>
      </c>
      <c r="AT420" s="238" t="s">
        <v>150</v>
      </c>
      <c r="AU420" s="238" t="s">
        <v>82</v>
      </c>
      <c r="AY420" s="16" t="s">
        <v>147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6" t="s">
        <v>80</v>
      </c>
      <c r="BK420" s="239">
        <f>ROUND(I420*H420,2)</f>
        <v>0</v>
      </c>
      <c r="BL420" s="16" t="s">
        <v>218</v>
      </c>
      <c r="BM420" s="238" t="s">
        <v>854</v>
      </c>
    </row>
    <row r="421" s="12" customFormat="1" ht="22.8" customHeight="1">
      <c r="A421" s="12"/>
      <c r="B421" s="210"/>
      <c r="C421" s="211"/>
      <c r="D421" s="212" t="s">
        <v>74</v>
      </c>
      <c r="E421" s="224" t="s">
        <v>855</v>
      </c>
      <c r="F421" s="224" t="s">
        <v>856</v>
      </c>
      <c r="G421" s="211"/>
      <c r="H421" s="211"/>
      <c r="I421" s="214"/>
      <c r="J421" s="225">
        <f>BK421</f>
        <v>0</v>
      </c>
      <c r="K421" s="211"/>
      <c r="L421" s="216"/>
      <c r="M421" s="217"/>
      <c r="N421" s="218"/>
      <c r="O421" s="218"/>
      <c r="P421" s="219">
        <f>SUM(P422:P445)</f>
        <v>0</v>
      </c>
      <c r="Q421" s="218"/>
      <c r="R421" s="219">
        <f>SUM(R422:R445)</f>
        <v>0.36046040000000001</v>
      </c>
      <c r="S421" s="218"/>
      <c r="T421" s="220">
        <f>SUM(T422:T445)</f>
        <v>0.15596000000000002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21" t="s">
        <v>82</v>
      </c>
      <c r="AT421" s="222" t="s">
        <v>74</v>
      </c>
      <c r="AU421" s="222" t="s">
        <v>80</v>
      </c>
      <c r="AY421" s="221" t="s">
        <v>147</v>
      </c>
      <c r="BK421" s="223">
        <f>SUM(BK422:BK445)</f>
        <v>0</v>
      </c>
    </row>
    <row r="422" s="2" customFormat="1" ht="24.15" customHeight="1">
      <c r="A422" s="37"/>
      <c r="B422" s="38"/>
      <c r="C422" s="226" t="s">
        <v>857</v>
      </c>
      <c r="D422" s="226" t="s">
        <v>150</v>
      </c>
      <c r="E422" s="227" t="s">
        <v>858</v>
      </c>
      <c r="F422" s="228" t="s">
        <v>859</v>
      </c>
      <c r="G422" s="229" t="s">
        <v>321</v>
      </c>
      <c r="H422" s="230">
        <v>34.619999999999997</v>
      </c>
      <c r="I422" s="231"/>
      <c r="J422" s="232">
        <f>ROUND(I422*H422,2)</f>
        <v>0</v>
      </c>
      <c r="K422" s="233"/>
      <c r="L422" s="43"/>
      <c r="M422" s="234" t="s">
        <v>1</v>
      </c>
      <c r="N422" s="235" t="s">
        <v>40</v>
      </c>
      <c r="O422" s="90"/>
      <c r="P422" s="236">
        <f>O422*H422</f>
        <v>0</v>
      </c>
      <c r="Q422" s="236">
        <v>3.0000000000000001E-05</v>
      </c>
      <c r="R422" s="236">
        <f>Q422*H422</f>
        <v>0.0010386</v>
      </c>
      <c r="S422" s="236">
        <v>0</v>
      </c>
      <c r="T422" s="237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8" t="s">
        <v>218</v>
      </c>
      <c r="AT422" s="238" t="s">
        <v>150</v>
      </c>
      <c r="AU422" s="238" t="s">
        <v>82</v>
      </c>
      <c r="AY422" s="16" t="s">
        <v>147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6" t="s">
        <v>80</v>
      </c>
      <c r="BK422" s="239">
        <f>ROUND(I422*H422,2)</f>
        <v>0</v>
      </c>
      <c r="BL422" s="16" t="s">
        <v>218</v>
      </c>
      <c r="BM422" s="238" t="s">
        <v>860</v>
      </c>
    </row>
    <row r="423" s="13" customFormat="1">
      <c r="A423" s="13"/>
      <c r="B423" s="244"/>
      <c r="C423" s="245"/>
      <c r="D423" s="240" t="s">
        <v>161</v>
      </c>
      <c r="E423" s="246" t="s">
        <v>1</v>
      </c>
      <c r="F423" s="247" t="s">
        <v>861</v>
      </c>
      <c r="G423" s="245"/>
      <c r="H423" s="248">
        <v>17.739999999999998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161</v>
      </c>
      <c r="AU423" s="254" t="s">
        <v>82</v>
      </c>
      <c r="AV423" s="13" t="s">
        <v>82</v>
      </c>
      <c r="AW423" s="13" t="s">
        <v>32</v>
      </c>
      <c r="AX423" s="13" t="s">
        <v>75</v>
      </c>
      <c r="AY423" s="254" t="s">
        <v>147</v>
      </c>
    </row>
    <row r="424" s="13" customFormat="1">
      <c r="A424" s="13"/>
      <c r="B424" s="244"/>
      <c r="C424" s="245"/>
      <c r="D424" s="240" t="s">
        <v>161</v>
      </c>
      <c r="E424" s="246" t="s">
        <v>1</v>
      </c>
      <c r="F424" s="247" t="s">
        <v>862</v>
      </c>
      <c r="G424" s="245"/>
      <c r="H424" s="248">
        <v>16.879999999999999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4" t="s">
        <v>161</v>
      </c>
      <c r="AU424" s="254" t="s">
        <v>82</v>
      </c>
      <c r="AV424" s="13" t="s">
        <v>82</v>
      </c>
      <c r="AW424" s="13" t="s">
        <v>32</v>
      </c>
      <c r="AX424" s="13" t="s">
        <v>75</v>
      </c>
      <c r="AY424" s="254" t="s">
        <v>147</v>
      </c>
    </row>
    <row r="425" s="14" customFormat="1">
      <c r="A425" s="14"/>
      <c r="B425" s="255"/>
      <c r="C425" s="256"/>
      <c r="D425" s="240" t="s">
        <v>161</v>
      </c>
      <c r="E425" s="257" t="s">
        <v>1</v>
      </c>
      <c r="F425" s="258" t="s">
        <v>182</v>
      </c>
      <c r="G425" s="256"/>
      <c r="H425" s="259">
        <v>34.619999999999997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5" t="s">
        <v>161</v>
      </c>
      <c r="AU425" s="265" t="s">
        <v>82</v>
      </c>
      <c r="AV425" s="14" t="s">
        <v>154</v>
      </c>
      <c r="AW425" s="14" t="s">
        <v>32</v>
      </c>
      <c r="AX425" s="14" t="s">
        <v>80</v>
      </c>
      <c r="AY425" s="265" t="s">
        <v>147</v>
      </c>
    </row>
    <row r="426" s="2" customFormat="1" ht="14.4" customHeight="1">
      <c r="A426" s="37"/>
      <c r="B426" s="38"/>
      <c r="C426" s="266" t="s">
        <v>863</v>
      </c>
      <c r="D426" s="266" t="s">
        <v>255</v>
      </c>
      <c r="E426" s="267" t="s">
        <v>864</v>
      </c>
      <c r="F426" s="268" t="s">
        <v>865</v>
      </c>
      <c r="G426" s="269" t="s">
        <v>321</v>
      </c>
      <c r="H426" s="270">
        <v>34.619999999999997</v>
      </c>
      <c r="I426" s="271"/>
      <c r="J426" s="272">
        <f>ROUND(I426*H426,2)</f>
        <v>0</v>
      </c>
      <c r="K426" s="273"/>
      <c r="L426" s="274"/>
      <c r="M426" s="275" t="s">
        <v>1</v>
      </c>
      <c r="N426" s="276" t="s">
        <v>40</v>
      </c>
      <c r="O426" s="90"/>
      <c r="P426" s="236">
        <f>O426*H426</f>
        <v>0</v>
      </c>
      <c r="Q426" s="236">
        <v>0.00020000000000000001</v>
      </c>
      <c r="R426" s="236">
        <f>Q426*H426</f>
        <v>0.0069239999999999996</v>
      </c>
      <c r="S426" s="236">
        <v>0</v>
      </c>
      <c r="T426" s="237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8" t="s">
        <v>286</v>
      </c>
      <c r="AT426" s="238" t="s">
        <v>255</v>
      </c>
      <c r="AU426" s="238" t="s">
        <v>82</v>
      </c>
      <c r="AY426" s="16" t="s">
        <v>147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6" t="s">
        <v>80</v>
      </c>
      <c r="BK426" s="239">
        <f>ROUND(I426*H426,2)</f>
        <v>0</v>
      </c>
      <c r="BL426" s="16" t="s">
        <v>218</v>
      </c>
      <c r="BM426" s="238" t="s">
        <v>866</v>
      </c>
    </row>
    <row r="427" s="2" customFormat="1" ht="24.15" customHeight="1">
      <c r="A427" s="37"/>
      <c r="B427" s="38"/>
      <c r="C427" s="226" t="s">
        <v>867</v>
      </c>
      <c r="D427" s="226" t="s">
        <v>150</v>
      </c>
      <c r="E427" s="227" t="s">
        <v>868</v>
      </c>
      <c r="F427" s="228" t="s">
        <v>869</v>
      </c>
      <c r="G427" s="229" t="s">
        <v>321</v>
      </c>
      <c r="H427" s="230">
        <v>14.460000000000001</v>
      </c>
      <c r="I427" s="231"/>
      <c r="J427" s="232">
        <f>ROUND(I427*H427,2)</f>
        <v>0</v>
      </c>
      <c r="K427" s="233"/>
      <c r="L427" s="43"/>
      <c r="M427" s="234" t="s">
        <v>1</v>
      </c>
      <c r="N427" s="235" t="s">
        <v>40</v>
      </c>
      <c r="O427" s="90"/>
      <c r="P427" s="236">
        <f>O427*H427</f>
        <v>0</v>
      </c>
      <c r="Q427" s="236">
        <v>3.0000000000000001E-05</v>
      </c>
      <c r="R427" s="236">
        <f>Q427*H427</f>
        <v>0.00043380000000000003</v>
      </c>
      <c r="S427" s="236">
        <v>0</v>
      </c>
      <c r="T427" s="237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8" t="s">
        <v>218</v>
      </c>
      <c r="AT427" s="238" t="s">
        <v>150</v>
      </c>
      <c r="AU427" s="238" t="s">
        <v>82</v>
      </c>
      <c r="AY427" s="16" t="s">
        <v>147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6" t="s">
        <v>80</v>
      </c>
      <c r="BK427" s="239">
        <f>ROUND(I427*H427,2)</f>
        <v>0</v>
      </c>
      <c r="BL427" s="16" t="s">
        <v>218</v>
      </c>
      <c r="BM427" s="238" t="s">
        <v>870</v>
      </c>
    </row>
    <row r="428" s="13" customFormat="1">
      <c r="A428" s="13"/>
      <c r="B428" s="244"/>
      <c r="C428" s="245"/>
      <c r="D428" s="240" t="s">
        <v>161</v>
      </c>
      <c r="E428" s="246" t="s">
        <v>1</v>
      </c>
      <c r="F428" s="247" t="s">
        <v>871</v>
      </c>
      <c r="G428" s="245"/>
      <c r="H428" s="248">
        <v>14.460000000000001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4" t="s">
        <v>161</v>
      </c>
      <c r="AU428" s="254" t="s">
        <v>82</v>
      </c>
      <c r="AV428" s="13" t="s">
        <v>82</v>
      </c>
      <c r="AW428" s="13" t="s">
        <v>32</v>
      </c>
      <c r="AX428" s="13" t="s">
        <v>80</v>
      </c>
      <c r="AY428" s="254" t="s">
        <v>147</v>
      </c>
    </row>
    <row r="429" s="2" customFormat="1" ht="14.4" customHeight="1">
      <c r="A429" s="37"/>
      <c r="B429" s="38"/>
      <c r="C429" s="266" t="s">
        <v>872</v>
      </c>
      <c r="D429" s="266" t="s">
        <v>255</v>
      </c>
      <c r="E429" s="267" t="s">
        <v>873</v>
      </c>
      <c r="F429" s="268" t="s">
        <v>874</v>
      </c>
      <c r="G429" s="269" t="s">
        <v>321</v>
      </c>
      <c r="H429" s="270">
        <v>14.460000000000001</v>
      </c>
      <c r="I429" s="271"/>
      <c r="J429" s="272">
        <f>ROUND(I429*H429,2)</f>
        <v>0</v>
      </c>
      <c r="K429" s="273"/>
      <c r="L429" s="274"/>
      <c r="M429" s="275" t="s">
        <v>1</v>
      </c>
      <c r="N429" s="276" t="s">
        <v>40</v>
      </c>
      <c r="O429" s="90"/>
      <c r="P429" s="236">
        <f>O429*H429</f>
        <v>0</v>
      </c>
      <c r="Q429" s="236">
        <v>0.00020000000000000001</v>
      </c>
      <c r="R429" s="236">
        <f>Q429*H429</f>
        <v>0.0028920000000000005</v>
      </c>
      <c r="S429" s="236">
        <v>0</v>
      </c>
      <c r="T429" s="23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8" t="s">
        <v>286</v>
      </c>
      <c r="AT429" s="238" t="s">
        <v>255</v>
      </c>
      <c r="AU429" s="238" t="s">
        <v>82</v>
      </c>
      <c r="AY429" s="16" t="s">
        <v>147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6" t="s">
        <v>80</v>
      </c>
      <c r="BK429" s="239">
        <f>ROUND(I429*H429,2)</f>
        <v>0</v>
      </c>
      <c r="BL429" s="16" t="s">
        <v>218</v>
      </c>
      <c r="BM429" s="238" t="s">
        <v>875</v>
      </c>
    </row>
    <row r="430" s="2" customFormat="1" ht="14.4" customHeight="1">
      <c r="A430" s="37"/>
      <c r="B430" s="38"/>
      <c r="C430" s="226" t="s">
        <v>876</v>
      </c>
      <c r="D430" s="226" t="s">
        <v>150</v>
      </c>
      <c r="E430" s="227" t="s">
        <v>877</v>
      </c>
      <c r="F430" s="228" t="s">
        <v>878</v>
      </c>
      <c r="G430" s="229" t="s">
        <v>153</v>
      </c>
      <c r="H430" s="230">
        <v>12.635999999999999</v>
      </c>
      <c r="I430" s="231"/>
      <c r="J430" s="232">
        <f>ROUND(I430*H430,2)</f>
        <v>0</v>
      </c>
      <c r="K430" s="233"/>
      <c r="L430" s="43"/>
      <c r="M430" s="234" t="s">
        <v>1</v>
      </c>
      <c r="N430" s="235" t="s">
        <v>40</v>
      </c>
      <c r="O430" s="90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7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8" t="s">
        <v>218</v>
      </c>
      <c r="AT430" s="238" t="s">
        <v>150</v>
      </c>
      <c r="AU430" s="238" t="s">
        <v>82</v>
      </c>
      <c r="AY430" s="16" t="s">
        <v>147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6" t="s">
        <v>80</v>
      </c>
      <c r="BK430" s="239">
        <f>ROUND(I430*H430,2)</f>
        <v>0</v>
      </c>
      <c r="BL430" s="16" t="s">
        <v>218</v>
      </c>
      <c r="BM430" s="238" t="s">
        <v>879</v>
      </c>
    </row>
    <row r="431" s="13" customFormat="1">
      <c r="A431" s="13"/>
      <c r="B431" s="244"/>
      <c r="C431" s="245"/>
      <c r="D431" s="240" t="s">
        <v>161</v>
      </c>
      <c r="E431" s="246" t="s">
        <v>1</v>
      </c>
      <c r="F431" s="247" t="s">
        <v>880</v>
      </c>
      <c r="G431" s="245"/>
      <c r="H431" s="248">
        <v>12.635999999999999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4" t="s">
        <v>161</v>
      </c>
      <c r="AU431" s="254" t="s">
        <v>82</v>
      </c>
      <c r="AV431" s="13" t="s">
        <v>82</v>
      </c>
      <c r="AW431" s="13" t="s">
        <v>32</v>
      </c>
      <c r="AX431" s="13" t="s">
        <v>80</v>
      </c>
      <c r="AY431" s="254" t="s">
        <v>147</v>
      </c>
    </row>
    <row r="432" s="2" customFormat="1" ht="24.15" customHeight="1">
      <c r="A432" s="37"/>
      <c r="B432" s="38"/>
      <c r="C432" s="266" t="s">
        <v>881</v>
      </c>
      <c r="D432" s="266" t="s">
        <v>255</v>
      </c>
      <c r="E432" s="267" t="s">
        <v>882</v>
      </c>
      <c r="F432" s="268" t="s">
        <v>883</v>
      </c>
      <c r="G432" s="269" t="s">
        <v>153</v>
      </c>
      <c r="H432" s="270">
        <v>12.635999999999999</v>
      </c>
      <c r="I432" s="271"/>
      <c r="J432" s="272">
        <f>ROUND(I432*H432,2)</f>
        <v>0</v>
      </c>
      <c r="K432" s="273"/>
      <c r="L432" s="274"/>
      <c r="M432" s="275" t="s">
        <v>1</v>
      </c>
      <c r="N432" s="276" t="s">
        <v>40</v>
      </c>
      <c r="O432" s="90"/>
      <c r="P432" s="236">
        <f>O432*H432</f>
        <v>0</v>
      </c>
      <c r="Q432" s="236">
        <v>0.0064000000000000003</v>
      </c>
      <c r="R432" s="236">
        <f>Q432*H432</f>
        <v>0.080870399999999995</v>
      </c>
      <c r="S432" s="236">
        <v>0</v>
      </c>
      <c r="T432" s="237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8" t="s">
        <v>286</v>
      </c>
      <c r="AT432" s="238" t="s">
        <v>255</v>
      </c>
      <c r="AU432" s="238" t="s">
        <v>82</v>
      </c>
      <c r="AY432" s="16" t="s">
        <v>147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6" t="s">
        <v>80</v>
      </c>
      <c r="BK432" s="239">
        <f>ROUND(I432*H432,2)</f>
        <v>0</v>
      </c>
      <c r="BL432" s="16" t="s">
        <v>218</v>
      </c>
      <c r="BM432" s="238" t="s">
        <v>884</v>
      </c>
    </row>
    <row r="433" s="2" customFormat="1" ht="14.4" customHeight="1">
      <c r="A433" s="37"/>
      <c r="B433" s="38"/>
      <c r="C433" s="226" t="s">
        <v>885</v>
      </c>
      <c r="D433" s="226" t="s">
        <v>150</v>
      </c>
      <c r="E433" s="227" t="s">
        <v>877</v>
      </c>
      <c r="F433" s="228" t="s">
        <v>878</v>
      </c>
      <c r="G433" s="229" t="s">
        <v>153</v>
      </c>
      <c r="H433" s="230">
        <v>32.590000000000003</v>
      </c>
      <c r="I433" s="231"/>
      <c r="J433" s="232">
        <f>ROUND(I433*H433,2)</f>
        <v>0</v>
      </c>
      <c r="K433" s="233"/>
      <c r="L433" s="43"/>
      <c r="M433" s="234" t="s">
        <v>1</v>
      </c>
      <c r="N433" s="235" t="s">
        <v>40</v>
      </c>
      <c r="O433" s="90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8" t="s">
        <v>218</v>
      </c>
      <c r="AT433" s="238" t="s">
        <v>150</v>
      </c>
      <c r="AU433" s="238" t="s">
        <v>82</v>
      </c>
      <c r="AY433" s="16" t="s">
        <v>147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6" t="s">
        <v>80</v>
      </c>
      <c r="BK433" s="239">
        <f>ROUND(I433*H433,2)</f>
        <v>0</v>
      </c>
      <c r="BL433" s="16" t="s">
        <v>218</v>
      </c>
      <c r="BM433" s="238" t="s">
        <v>886</v>
      </c>
    </row>
    <row r="434" s="13" customFormat="1">
      <c r="A434" s="13"/>
      <c r="B434" s="244"/>
      <c r="C434" s="245"/>
      <c r="D434" s="240" t="s">
        <v>161</v>
      </c>
      <c r="E434" s="246" t="s">
        <v>1</v>
      </c>
      <c r="F434" s="247" t="s">
        <v>242</v>
      </c>
      <c r="G434" s="245"/>
      <c r="H434" s="248">
        <v>17.449999999999999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4" t="s">
        <v>161</v>
      </c>
      <c r="AU434" s="254" t="s">
        <v>82</v>
      </c>
      <c r="AV434" s="13" t="s">
        <v>82</v>
      </c>
      <c r="AW434" s="13" t="s">
        <v>32</v>
      </c>
      <c r="AX434" s="13" t="s">
        <v>75</v>
      </c>
      <c r="AY434" s="254" t="s">
        <v>147</v>
      </c>
    </row>
    <row r="435" s="13" customFormat="1">
      <c r="A435" s="13"/>
      <c r="B435" s="244"/>
      <c r="C435" s="245"/>
      <c r="D435" s="240" t="s">
        <v>161</v>
      </c>
      <c r="E435" s="246" t="s">
        <v>1</v>
      </c>
      <c r="F435" s="247" t="s">
        <v>243</v>
      </c>
      <c r="G435" s="245"/>
      <c r="H435" s="248">
        <v>15.140000000000001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4" t="s">
        <v>161</v>
      </c>
      <c r="AU435" s="254" t="s">
        <v>82</v>
      </c>
      <c r="AV435" s="13" t="s">
        <v>82</v>
      </c>
      <c r="AW435" s="13" t="s">
        <v>32</v>
      </c>
      <c r="AX435" s="13" t="s">
        <v>75</v>
      </c>
      <c r="AY435" s="254" t="s">
        <v>147</v>
      </c>
    </row>
    <row r="436" s="14" customFormat="1">
      <c r="A436" s="14"/>
      <c r="B436" s="255"/>
      <c r="C436" s="256"/>
      <c r="D436" s="240" t="s">
        <v>161</v>
      </c>
      <c r="E436" s="257" t="s">
        <v>1</v>
      </c>
      <c r="F436" s="258" t="s">
        <v>182</v>
      </c>
      <c r="G436" s="256"/>
      <c r="H436" s="259">
        <v>32.590000000000003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5" t="s">
        <v>161</v>
      </c>
      <c r="AU436" s="265" t="s">
        <v>82</v>
      </c>
      <c r="AV436" s="14" t="s">
        <v>154</v>
      </c>
      <c r="AW436" s="14" t="s">
        <v>32</v>
      </c>
      <c r="AX436" s="14" t="s">
        <v>80</v>
      </c>
      <c r="AY436" s="265" t="s">
        <v>147</v>
      </c>
    </row>
    <row r="437" s="2" customFormat="1" ht="24.15" customHeight="1">
      <c r="A437" s="37"/>
      <c r="B437" s="38"/>
      <c r="C437" s="266" t="s">
        <v>887</v>
      </c>
      <c r="D437" s="266" t="s">
        <v>255</v>
      </c>
      <c r="E437" s="267" t="s">
        <v>888</v>
      </c>
      <c r="F437" s="268" t="s">
        <v>889</v>
      </c>
      <c r="G437" s="269" t="s">
        <v>153</v>
      </c>
      <c r="H437" s="270">
        <v>32.590000000000003</v>
      </c>
      <c r="I437" s="271"/>
      <c r="J437" s="272">
        <f>ROUND(I437*H437,2)</f>
        <v>0</v>
      </c>
      <c r="K437" s="273"/>
      <c r="L437" s="274"/>
      <c r="M437" s="275" t="s">
        <v>1</v>
      </c>
      <c r="N437" s="276" t="s">
        <v>40</v>
      </c>
      <c r="O437" s="90"/>
      <c r="P437" s="236">
        <f>O437*H437</f>
        <v>0</v>
      </c>
      <c r="Q437" s="236">
        <v>0.0071999999999999998</v>
      </c>
      <c r="R437" s="236">
        <f>Q437*H437</f>
        <v>0.23464800000000002</v>
      </c>
      <c r="S437" s="236">
        <v>0</v>
      </c>
      <c r="T437" s="237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8" t="s">
        <v>286</v>
      </c>
      <c r="AT437" s="238" t="s">
        <v>255</v>
      </c>
      <c r="AU437" s="238" t="s">
        <v>82</v>
      </c>
      <c r="AY437" s="16" t="s">
        <v>147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6" t="s">
        <v>80</v>
      </c>
      <c r="BK437" s="239">
        <f>ROUND(I437*H437,2)</f>
        <v>0</v>
      </c>
      <c r="BL437" s="16" t="s">
        <v>218</v>
      </c>
      <c r="BM437" s="238" t="s">
        <v>890</v>
      </c>
    </row>
    <row r="438" s="2" customFormat="1" ht="14.4" customHeight="1">
      <c r="A438" s="37"/>
      <c r="B438" s="38"/>
      <c r="C438" s="226" t="s">
        <v>891</v>
      </c>
      <c r="D438" s="226" t="s">
        <v>150</v>
      </c>
      <c r="E438" s="227" t="s">
        <v>892</v>
      </c>
      <c r="F438" s="228" t="s">
        <v>893</v>
      </c>
      <c r="G438" s="229" t="s">
        <v>153</v>
      </c>
      <c r="H438" s="230">
        <v>22.280000000000001</v>
      </c>
      <c r="I438" s="231"/>
      <c r="J438" s="232">
        <f>ROUND(I438*H438,2)</f>
        <v>0</v>
      </c>
      <c r="K438" s="233"/>
      <c r="L438" s="43"/>
      <c r="M438" s="234" t="s">
        <v>1</v>
      </c>
      <c r="N438" s="235" t="s">
        <v>40</v>
      </c>
      <c r="O438" s="90"/>
      <c r="P438" s="236">
        <f>O438*H438</f>
        <v>0</v>
      </c>
      <c r="Q438" s="236">
        <v>0</v>
      </c>
      <c r="R438" s="236">
        <f>Q438*H438</f>
        <v>0</v>
      </c>
      <c r="S438" s="236">
        <v>0.0070000000000000001</v>
      </c>
      <c r="T438" s="237">
        <f>S438*H438</f>
        <v>0.15596000000000002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8" t="s">
        <v>218</v>
      </c>
      <c r="AT438" s="238" t="s">
        <v>150</v>
      </c>
      <c r="AU438" s="238" t="s">
        <v>82</v>
      </c>
      <c r="AY438" s="16" t="s">
        <v>147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6" t="s">
        <v>80</v>
      </c>
      <c r="BK438" s="239">
        <f>ROUND(I438*H438,2)</f>
        <v>0</v>
      </c>
      <c r="BL438" s="16" t="s">
        <v>218</v>
      </c>
      <c r="BM438" s="238" t="s">
        <v>894</v>
      </c>
    </row>
    <row r="439" s="13" customFormat="1">
      <c r="A439" s="13"/>
      <c r="B439" s="244"/>
      <c r="C439" s="245"/>
      <c r="D439" s="240" t="s">
        <v>161</v>
      </c>
      <c r="E439" s="246" t="s">
        <v>1</v>
      </c>
      <c r="F439" s="247" t="s">
        <v>766</v>
      </c>
      <c r="G439" s="245"/>
      <c r="H439" s="248">
        <v>22.280000000000001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4" t="s">
        <v>161</v>
      </c>
      <c r="AU439" s="254" t="s">
        <v>82</v>
      </c>
      <c r="AV439" s="13" t="s">
        <v>82</v>
      </c>
      <c r="AW439" s="13" t="s">
        <v>32</v>
      </c>
      <c r="AX439" s="13" t="s">
        <v>80</v>
      </c>
      <c r="AY439" s="254" t="s">
        <v>147</v>
      </c>
    </row>
    <row r="440" s="2" customFormat="1" ht="24.15" customHeight="1">
      <c r="A440" s="37"/>
      <c r="B440" s="38"/>
      <c r="C440" s="226" t="s">
        <v>895</v>
      </c>
      <c r="D440" s="226" t="s">
        <v>150</v>
      </c>
      <c r="E440" s="227" t="s">
        <v>896</v>
      </c>
      <c r="F440" s="228" t="s">
        <v>897</v>
      </c>
      <c r="G440" s="229" t="s">
        <v>153</v>
      </c>
      <c r="H440" s="230">
        <v>12.635999999999999</v>
      </c>
      <c r="I440" s="231"/>
      <c r="J440" s="232">
        <f>ROUND(I440*H440,2)</f>
        <v>0</v>
      </c>
      <c r="K440" s="233"/>
      <c r="L440" s="43"/>
      <c r="M440" s="234" t="s">
        <v>1</v>
      </c>
      <c r="N440" s="235" t="s">
        <v>40</v>
      </c>
      <c r="O440" s="90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38" t="s">
        <v>218</v>
      </c>
      <c r="AT440" s="238" t="s">
        <v>150</v>
      </c>
      <c r="AU440" s="238" t="s">
        <v>82</v>
      </c>
      <c r="AY440" s="16" t="s">
        <v>147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6" t="s">
        <v>80</v>
      </c>
      <c r="BK440" s="239">
        <f>ROUND(I440*H440,2)</f>
        <v>0</v>
      </c>
      <c r="BL440" s="16" t="s">
        <v>218</v>
      </c>
      <c r="BM440" s="238" t="s">
        <v>898</v>
      </c>
    </row>
    <row r="441" s="2" customFormat="1" ht="14.4" customHeight="1">
      <c r="A441" s="37"/>
      <c r="B441" s="38"/>
      <c r="C441" s="266" t="s">
        <v>899</v>
      </c>
      <c r="D441" s="266" t="s">
        <v>255</v>
      </c>
      <c r="E441" s="267" t="s">
        <v>900</v>
      </c>
      <c r="F441" s="268" t="s">
        <v>901</v>
      </c>
      <c r="G441" s="269" t="s">
        <v>153</v>
      </c>
      <c r="H441" s="270">
        <v>12.635999999999999</v>
      </c>
      <c r="I441" s="271"/>
      <c r="J441" s="272">
        <f>ROUND(I441*H441,2)</f>
        <v>0</v>
      </c>
      <c r="K441" s="273"/>
      <c r="L441" s="274"/>
      <c r="M441" s="275" t="s">
        <v>1</v>
      </c>
      <c r="N441" s="276" t="s">
        <v>40</v>
      </c>
      <c r="O441" s="90"/>
      <c r="P441" s="236">
        <f>O441*H441</f>
        <v>0</v>
      </c>
      <c r="Q441" s="236">
        <v>0.00059999999999999995</v>
      </c>
      <c r="R441" s="236">
        <f>Q441*H441</f>
        <v>0.0075815999999999991</v>
      </c>
      <c r="S441" s="236">
        <v>0</v>
      </c>
      <c r="T441" s="237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8" t="s">
        <v>286</v>
      </c>
      <c r="AT441" s="238" t="s">
        <v>255</v>
      </c>
      <c r="AU441" s="238" t="s">
        <v>82</v>
      </c>
      <c r="AY441" s="16" t="s">
        <v>147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6" t="s">
        <v>80</v>
      </c>
      <c r="BK441" s="239">
        <f>ROUND(I441*H441,2)</f>
        <v>0</v>
      </c>
      <c r="BL441" s="16" t="s">
        <v>218</v>
      </c>
      <c r="BM441" s="238" t="s">
        <v>902</v>
      </c>
    </row>
    <row r="442" s="2" customFormat="1" ht="24.15" customHeight="1">
      <c r="A442" s="37"/>
      <c r="B442" s="38"/>
      <c r="C442" s="226" t="s">
        <v>903</v>
      </c>
      <c r="D442" s="226" t="s">
        <v>150</v>
      </c>
      <c r="E442" s="227" t="s">
        <v>896</v>
      </c>
      <c r="F442" s="228" t="s">
        <v>897</v>
      </c>
      <c r="G442" s="229" t="s">
        <v>153</v>
      </c>
      <c r="H442" s="230">
        <v>32.590000000000003</v>
      </c>
      <c r="I442" s="231"/>
      <c r="J442" s="232">
        <f>ROUND(I442*H442,2)</f>
        <v>0</v>
      </c>
      <c r="K442" s="233"/>
      <c r="L442" s="43"/>
      <c r="M442" s="234" t="s">
        <v>1</v>
      </c>
      <c r="N442" s="235" t="s">
        <v>40</v>
      </c>
      <c r="O442" s="90"/>
      <c r="P442" s="236">
        <f>O442*H442</f>
        <v>0</v>
      </c>
      <c r="Q442" s="236">
        <v>0</v>
      </c>
      <c r="R442" s="236">
        <f>Q442*H442</f>
        <v>0</v>
      </c>
      <c r="S442" s="236">
        <v>0</v>
      </c>
      <c r="T442" s="237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8" t="s">
        <v>218</v>
      </c>
      <c r="AT442" s="238" t="s">
        <v>150</v>
      </c>
      <c r="AU442" s="238" t="s">
        <v>82</v>
      </c>
      <c r="AY442" s="16" t="s">
        <v>147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6" t="s">
        <v>80</v>
      </c>
      <c r="BK442" s="239">
        <f>ROUND(I442*H442,2)</f>
        <v>0</v>
      </c>
      <c r="BL442" s="16" t="s">
        <v>218</v>
      </c>
      <c r="BM442" s="238" t="s">
        <v>904</v>
      </c>
    </row>
    <row r="443" s="2" customFormat="1" ht="14.4" customHeight="1">
      <c r="A443" s="37"/>
      <c r="B443" s="38"/>
      <c r="C443" s="266" t="s">
        <v>905</v>
      </c>
      <c r="D443" s="266" t="s">
        <v>255</v>
      </c>
      <c r="E443" s="267" t="s">
        <v>906</v>
      </c>
      <c r="F443" s="268" t="s">
        <v>907</v>
      </c>
      <c r="G443" s="269" t="s">
        <v>153</v>
      </c>
      <c r="H443" s="270">
        <v>32.590000000000003</v>
      </c>
      <c r="I443" s="271"/>
      <c r="J443" s="272">
        <f>ROUND(I443*H443,2)</f>
        <v>0</v>
      </c>
      <c r="K443" s="273"/>
      <c r="L443" s="274"/>
      <c r="M443" s="275" t="s">
        <v>1</v>
      </c>
      <c r="N443" s="276" t="s">
        <v>40</v>
      </c>
      <c r="O443" s="90"/>
      <c r="P443" s="236">
        <f>O443*H443</f>
        <v>0</v>
      </c>
      <c r="Q443" s="236">
        <v>0.00080000000000000004</v>
      </c>
      <c r="R443" s="236">
        <f>Q443*H443</f>
        <v>0.026072000000000005</v>
      </c>
      <c r="S443" s="236">
        <v>0</v>
      </c>
      <c r="T443" s="237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8" t="s">
        <v>286</v>
      </c>
      <c r="AT443" s="238" t="s">
        <v>255</v>
      </c>
      <c r="AU443" s="238" t="s">
        <v>82</v>
      </c>
      <c r="AY443" s="16" t="s">
        <v>147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6" t="s">
        <v>80</v>
      </c>
      <c r="BK443" s="239">
        <f>ROUND(I443*H443,2)</f>
        <v>0</v>
      </c>
      <c r="BL443" s="16" t="s">
        <v>218</v>
      </c>
      <c r="BM443" s="238" t="s">
        <v>908</v>
      </c>
    </row>
    <row r="444" s="2" customFormat="1" ht="24.15" customHeight="1">
      <c r="A444" s="37"/>
      <c r="B444" s="38"/>
      <c r="C444" s="226" t="s">
        <v>909</v>
      </c>
      <c r="D444" s="226" t="s">
        <v>150</v>
      </c>
      <c r="E444" s="227" t="s">
        <v>910</v>
      </c>
      <c r="F444" s="228" t="s">
        <v>911</v>
      </c>
      <c r="G444" s="229" t="s">
        <v>337</v>
      </c>
      <c r="H444" s="230">
        <v>0.35999999999999999</v>
      </c>
      <c r="I444" s="231"/>
      <c r="J444" s="232">
        <f>ROUND(I444*H444,2)</f>
        <v>0</v>
      </c>
      <c r="K444" s="233"/>
      <c r="L444" s="43"/>
      <c r="M444" s="234" t="s">
        <v>1</v>
      </c>
      <c r="N444" s="235" t="s">
        <v>40</v>
      </c>
      <c r="O444" s="90"/>
      <c r="P444" s="236">
        <f>O444*H444</f>
        <v>0</v>
      </c>
      <c r="Q444" s="236">
        <v>0</v>
      </c>
      <c r="R444" s="236">
        <f>Q444*H444</f>
        <v>0</v>
      </c>
      <c r="S444" s="236">
        <v>0</v>
      </c>
      <c r="T444" s="237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38" t="s">
        <v>218</v>
      </c>
      <c r="AT444" s="238" t="s">
        <v>150</v>
      </c>
      <c r="AU444" s="238" t="s">
        <v>82</v>
      </c>
      <c r="AY444" s="16" t="s">
        <v>147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6" t="s">
        <v>80</v>
      </c>
      <c r="BK444" s="239">
        <f>ROUND(I444*H444,2)</f>
        <v>0</v>
      </c>
      <c r="BL444" s="16" t="s">
        <v>218</v>
      </c>
      <c r="BM444" s="238" t="s">
        <v>912</v>
      </c>
    </row>
    <row r="445" s="2" customFormat="1" ht="24.15" customHeight="1">
      <c r="A445" s="37"/>
      <c r="B445" s="38"/>
      <c r="C445" s="226" t="s">
        <v>913</v>
      </c>
      <c r="D445" s="226" t="s">
        <v>150</v>
      </c>
      <c r="E445" s="227" t="s">
        <v>914</v>
      </c>
      <c r="F445" s="228" t="s">
        <v>915</v>
      </c>
      <c r="G445" s="229" t="s">
        <v>337</v>
      </c>
      <c r="H445" s="230">
        <v>0.26900000000000002</v>
      </c>
      <c r="I445" s="231"/>
      <c r="J445" s="232">
        <f>ROUND(I445*H445,2)</f>
        <v>0</v>
      </c>
      <c r="K445" s="233"/>
      <c r="L445" s="43"/>
      <c r="M445" s="234" t="s">
        <v>1</v>
      </c>
      <c r="N445" s="235" t="s">
        <v>40</v>
      </c>
      <c r="O445" s="90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8" t="s">
        <v>218</v>
      </c>
      <c r="AT445" s="238" t="s">
        <v>150</v>
      </c>
      <c r="AU445" s="238" t="s">
        <v>82</v>
      </c>
      <c r="AY445" s="16" t="s">
        <v>147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6" t="s">
        <v>80</v>
      </c>
      <c r="BK445" s="239">
        <f>ROUND(I445*H445,2)</f>
        <v>0</v>
      </c>
      <c r="BL445" s="16" t="s">
        <v>218</v>
      </c>
      <c r="BM445" s="238" t="s">
        <v>916</v>
      </c>
    </row>
    <row r="446" s="12" customFormat="1" ht="22.8" customHeight="1">
      <c r="A446" s="12"/>
      <c r="B446" s="210"/>
      <c r="C446" s="211"/>
      <c r="D446" s="212" t="s">
        <v>74</v>
      </c>
      <c r="E446" s="224" t="s">
        <v>917</v>
      </c>
      <c r="F446" s="224" t="s">
        <v>918</v>
      </c>
      <c r="G446" s="211"/>
      <c r="H446" s="211"/>
      <c r="I446" s="214"/>
      <c r="J446" s="225">
        <f>BK446</f>
        <v>0</v>
      </c>
      <c r="K446" s="211"/>
      <c r="L446" s="216"/>
      <c r="M446" s="217"/>
      <c r="N446" s="218"/>
      <c r="O446" s="218"/>
      <c r="P446" s="219">
        <f>SUM(P447:P472)</f>
        <v>0</v>
      </c>
      <c r="Q446" s="218"/>
      <c r="R446" s="219">
        <f>SUM(R447:R472)</f>
        <v>0</v>
      </c>
      <c r="S446" s="218"/>
      <c r="T446" s="220">
        <f>SUM(T447:T472)</f>
        <v>0.21835000000000002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1" t="s">
        <v>82</v>
      </c>
      <c r="AT446" s="222" t="s">
        <v>74</v>
      </c>
      <c r="AU446" s="222" t="s">
        <v>80</v>
      </c>
      <c r="AY446" s="221" t="s">
        <v>147</v>
      </c>
      <c r="BK446" s="223">
        <f>SUM(BK447:BK472)</f>
        <v>0</v>
      </c>
    </row>
    <row r="447" s="2" customFormat="1" ht="24.15" customHeight="1">
      <c r="A447" s="37"/>
      <c r="B447" s="38"/>
      <c r="C447" s="226" t="s">
        <v>919</v>
      </c>
      <c r="D447" s="226" t="s">
        <v>150</v>
      </c>
      <c r="E447" s="227" t="s">
        <v>920</v>
      </c>
      <c r="F447" s="228" t="s">
        <v>921</v>
      </c>
      <c r="G447" s="229" t="s">
        <v>153</v>
      </c>
      <c r="H447" s="230">
        <v>62.740000000000002</v>
      </c>
      <c r="I447" s="231"/>
      <c r="J447" s="232">
        <f>ROUND(I447*H447,2)</f>
        <v>0</v>
      </c>
      <c r="K447" s="233"/>
      <c r="L447" s="43"/>
      <c r="M447" s="234" t="s">
        <v>1</v>
      </c>
      <c r="N447" s="235" t="s">
        <v>40</v>
      </c>
      <c r="O447" s="90"/>
      <c r="P447" s="236">
        <f>O447*H447</f>
        <v>0</v>
      </c>
      <c r="Q447" s="236">
        <v>0</v>
      </c>
      <c r="R447" s="236">
        <f>Q447*H447</f>
        <v>0</v>
      </c>
      <c r="S447" s="236">
        <v>0.0025000000000000001</v>
      </c>
      <c r="T447" s="237">
        <f>S447*H447</f>
        <v>0.15685000000000002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8" t="s">
        <v>218</v>
      </c>
      <c r="AT447" s="238" t="s">
        <v>150</v>
      </c>
      <c r="AU447" s="238" t="s">
        <v>82</v>
      </c>
      <c r="AY447" s="16" t="s">
        <v>147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6" t="s">
        <v>80</v>
      </c>
      <c r="BK447" s="239">
        <f>ROUND(I447*H447,2)</f>
        <v>0</v>
      </c>
      <c r="BL447" s="16" t="s">
        <v>218</v>
      </c>
      <c r="BM447" s="238" t="s">
        <v>922</v>
      </c>
    </row>
    <row r="448" s="13" customFormat="1">
      <c r="A448" s="13"/>
      <c r="B448" s="244"/>
      <c r="C448" s="245"/>
      <c r="D448" s="240" t="s">
        <v>161</v>
      </c>
      <c r="E448" s="246" t="s">
        <v>1</v>
      </c>
      <c r="F448" s="247" t="s">
        <v>766</v>
      </c>
      <c r="G448" s="245"/>
      <c r="H448" s="248">
        <v>22.280000000000001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161</v>
      </c>
      <c r="AU448" s="254" t="s">
        <v>82</v>
      </c>
      <c r="AV448" s="13" t="s">
        <v>82</v>
      </c>
      <c r="AW448" s="13" t="s">
        <v>32</v>
      </c>
      <c r="AX448" s="13" t="s">
        <v>75</v>
      </c>
      <c r="AY448" s="254" t="s">
        <v>147</v>
      </c>
    </row>
    <row r="449" s="13" customFormat="1">
      <c r="A449" s="13"/>
      <c r="B449" s="244"/>
      <c r="C449" s="245"/>
      <c r="D449" s="240" t="s">
        <v>161</v>
      </c>
      <c r="E449" s="246" t="s">
        <v>1</v>
      </c>
      <c r="F449" s="247" t="s">
        <v>242</v>
      </c>
      <c r="G449" s="245"/>
      <c r="H449" s="248">
        <v>17.449999999999999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4" t="s">
        <v>161</v>
      </c>
      <c r="AU449" s="254" t="s">
        <v>82</v>
      </c>
      <c r="AV449" s="13" t="s">
        <v>82</v>
      </c>
      <c r="AW449" s="13" t="s">
        <v>32</v>
      </c>
      <c r="AX449" s="13" t="s">
        <v>75</v>
      </c>
      <c r="AY449" s="254" t="s">
        <v>147</v>
      </c>
    </row>
    <row r="450" s="13" customFormat="1">
      <c r="A450" s="13"/>
      <c r="B450" s="244"/>
      <c r="C450" s="245"/>
      <c r="D450" s="240" t="s">
        <v>161</v>
      </c>
      <c r="E450" s="246" t="s">
        <v>1</v>
      </c>
      <c r="F450" s="247" t="s">
        <v>243</v>
      </c>
      <c r="G450" s="245"/>
      <c r="H450" s="248">
        <v>15.140000000000001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4" t="s">
        <v>161</v>
      </c>
      <c r="AU450" s="254" t="s">
        <v>82</v>
      </c>
      <c r="AV450" s="13" t="s">
        <v>82</v>
      </c>
      <c r="AW450" s="13" t="s">
        <v>32</v>
      </c>
      <c r="AX450" s="13" t="s">
        <v>75</v>
      </c>
      <c r="AY450" s="254" t="s">
        <v>147</v>
      </c>
    </row>
    <row r="451" s="13" customFormat="1">
      <c r="A451" s="13"/>
      <c r="B451" s="244"/>
      <c r="C451" s="245"/>
      <c r="D451" s="240" t="s">
        <v>161</v>
      </c>
      <c r="E451" s="246" t="s">
        <v>1</v>
      </c>
      <c r="F451" s="247" t="s">
        <v>180</v>
      </c>
      <c r="G451" s="245"/>
      <c r="H451" s="248">
        <v>6.6200000000000001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4" t="s">
        <v>161</v>
      </c>
      <c r="AU451" s="254" t="s">
        <v>82</v>
      </c>
      <c r="AV451" s="13" t="s">
        <v>82</v>
      </c>
      <c r="AW451" s="13" t="s">
        <v>32</v>
      </c>
      <c r="AX451" s="13" t="s">
        <v>75</v>
      </c>
      <c r="AY451" s="254" t="s">
        <v>147</v>
      </c>
    </row>
    <row r="452" s="13" customFormat="1">
      <c r="A452" s="13"/>
      <c r="B452" s="244"/>
      <c r="C452" s="245"/>
      <c r="D452" s="240" t="s">
        <v>161</v>
      </c>
      <c r="E452" s="246" t="s">
        <v>1</v>
      </c>
      <c r="F452" s="247" t="s">
        <v>181</v>
      </c>
      <c r="G452" s="245"/>
      <c r="H452" s="248">
        <v>1.25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4" t="s">
        <v>161</v>
      </c>
      <c r="AU452" s="254" t="s">
        <v>82</v>
      </c>
      <c r="AV452" s="13" t="s">
        <v>82</v>
      </c>
      <c r="AW452" s="13" t="s">
        <v>32</v>
      </c>
      <c r="AX452" s="13" t="s">
        <v>75</v>
      </c>
      <c r="AY452" s="254" t="s">
        <v>147</v>
      </c>
    </row>
    <row r="453" s="14" customFormat="1">
      <c r="A453" s="14"/>
      <c r="B453" s="255"/>
      <c r="C453" s="256"/>
      <c r="D453" s="240" t="s">
        <v>161</v>
      </c>
      <c r="E453" s="257" t="s">
        <v>1</v>
      </c>
      <c r="F453" s="258" t="s">
        <v>182</v>
      </c>
      <c r="G453" s="256"/>
      <c r="H453" s="259">
        <v>62.740000000000002</v>
      </c>
      <c r="I453" s="260"/>
      <c r="J453" s="256"/>
      <c r="K453" s="256"/>
      <c r="L453" s="261"/>
      <c r="M453" s="262"/>
      <c r="N453" s="263"/>
      <c r="O453" s="263"/>
      <c r="P453" s="263"/>
      <c r="Q453" s="263"/>
      <c r="R453" s="263"/>
      <c r="S453" s="263"/>
      <c r="T453" s="26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5" t="s">
        <v>161</v>
      </c>
      <c r="AU453" s="265" t="s">
        <v>82</v>
      </c>
      <c r="AV453" s="14" t="s">
        <v>154</v>
      </c>
      <c r="AW453" s="14" t="s">
        <v>32</v>
      </c>
      <c r="AX453" s="14" t="s">
        <v>80</v>
      </c>
      <c r="AY453" s="265" t="s">
        <v>147</v>
      </c>
    </row>
    <row r="454" s="2" customFormat="1" ht="24.15" customHeight="1">
      <c r="A454" s="37"/>
      <c r="B454" s="38"/>
      <c r="C454" s="226" t="s">
        <v>923</v>
      </c>
      <c r="D454" s="226" t="s">
        <v>150</v>
      </c>
      <c r="E454" s="227" t="s">
        <v>924</v>
      </c>
      <c r="F454" s="228" t="s">
        <v>925</v>
      </c>
      <c r="G454" s="229" t="s">
        <v>153</v>
      </c>
      <c r="H454" s="230">
        <v>12.635999999999999</v>
      </c>
      <c r="I454" s="231"/>
      <c r="J454" s="232">
        <f>ROUND(I454*H454,2)</f>
        <v>0</v>
      </c>
      <c r="K454" s="233"/>
      <c r="L454" s="43"/>
      <c r="M454" s="234" t="s">
        <v>1</v>
      </c>
      <c r="N454" s="235" t="s">
        <v>40</v>
      </c>
      <c r="O454" s="90"/>
      <c r="P454" s="236">
        <f>O454*H454</f>
        <v>0</v>
      </c>
      <c r="Q454" s="236">
        <v>0</v>
      </c>
      <c r="R454" s="236">
        <f>Q454*H454</f>
        <v>0</v>
      </c>
      <c r="S454" s="236">
        <v>0.0030000000000000001</v>
      </c>
      <c r="T454" s="237">
        <f>S454*H454</f>
        <v>0.037907999999999997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8" t="s">
        <v>218</v>
      </c>
      <c r="AT454" s="238" t="s">
        <v>150</v>
      </c>
      <c r="AU454" s="238" t="s">
        <v>82</v>
      </c>
      <c r="AY454" s="16" t="s">
        <v>147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6" t="s">
        <v>80</v>
      </c>
      <c r="BK454" s="239">
        <f>ROUND(I454*H454,2)</f>
        <v>0</v>
      </c>
      <c r="BL454" s="16" t="s">
        <v>218</v>
      </c>
      <c r="BM454" s="238" t="s">
        <v>926</v>
      </c>
    </row>
    <row r="455" s="13" customFormat="1">
      <c r="A455" s="13"/>
      <c r="B455" s="244"/>
      <c r="C455" s="245"/>
      <c r="D455" s="240" t="s">
        <v>161</v>
      </c>
      <c r="E455" s="246" t="s">
        <v>1</v>
      </c>
      <c r="F455" s="247" t="s">
        <v>880</v>
      </c>
      <c r="G455" s="245"/>
      <c r="H455" s="248">
        <v>12.635999999999999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4" t="s">
        <v>161</v>
      </c>
      <c r="AU455" s="254" t="s">
        <v>82</v>
      </c>
      <c r="AV455" s="13" t="s">
        <v>82</v>
      </c>
      <c r="AW455" s="13" t="s">
        <v>32</v>
      </c>
      <c r="AX455" s="13" t="s">
        <v>80</v>
      </c>
      <c r="AY455" s="254" t="s">
        <v>147</v>
      </c>
    </row>
    <row r="456" s="2" customFormat="1" ht="14.4" customHeight="1">
      <c r="A456" s="37"/>
      <c r="B456" s="38"/>
      <c r="C456" s="226" t="s">
        <v>927</v>
      </c>
      <c r="D456" s="226" t="s">
        <v>150</v>
      </c>
      <c r="E456" s="227" t="s">
        <v>928</v>
      </c>
      <c r="F456" s="228" t="s">
        <v>929</v>
      </c>
      <c r="G456" s="229" t="s">
        <v>321</v>
      </c>
      <c r="H456" s="230">
        <v>14.460000000000001</v>
      </c>
      <c r="I456" s="231"/>
      <c r="J456" s="232">
        <f>ROUND(I456*H456,2)</f>
        <v>0</v>
      </c>
      <c r="K456" s="233"/>
      <c r="L456" s="43"/>
      <c r="M456" s="234" t="s">
        <v>1</v>
      </c>
      <c r="N456" s="235" t="s">
        <v>40</v>
      </c>
      <c r="O456" s="90"/>
      <c r="P456" s="236">
        <f>O456*H456</f>
        <v>0</v>
      </c>
      <c r="Q456" s="236">
        <v>0</v>
      </c>
      <c r="R456" s="236">
        <f>Q456*H456</f>
        <v>0</v>
      </c>
      <c r="S456" s="236">
        <v>0.00029999999999999997</v>
      </c>
      <c r="T456" s="237">
        <f>S456*H456</f>
        <v>0.0043379999999999998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8" t="s">
        <v>218</v>
      </c>
      <c r="AT456" s="238" t="s">
        <v>150</v>
      </c>
      <c r="AU456" s="238" t="s">
        <v>82</v>
      </c>
      <c r="AY456" s="16" t="s">
        <v>147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6" t="s">
        <v>80</v>
      </c>
      <c r="BK456" s="239">
        <f>ROUND(I456*H456,2)</f>
        <v>0</v>
      </c>
      <c r="BL456" s="16" t="s">
        <v>218</v>
      </c>
      <c r="BM456" s="238" t="s">
        <v>930</v>
      </c>
    </row>
    <row r="457" s="13" customFormat="1">
      <c r="A457" s="13"/>
      <c r="B457" s="244"/>
      <c r="C457" s="245"/>
      <c r="D457" s="240" t="s">
        <v>161</v>
      </c>
      <c r="E457" s="246" t="s">
        <v>1</v>
      </c>
      <c r="F457" s="247" t="s">
        <v>871</v>
      </c>
      <c r="G457" s="245"/>
      <c r="H457" s="248">
        <v>14.460000000000001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4" t="s">
        <v>161</v>
      </c>
      <c r="AU457" s="254" t="s">
        <v>82</v>
      </c>
      <c r="AV457" s="13" t="s">
        <v>82</v>
      </c>
      <c r="AW457" s="13" t="s">
        <v>32</v>
      </c>
      <c r="AX457" s="13" t="s">
        <v>80</v>
      </c>
      <c r="AY457" s="254" t="s">
        <v>147</v>
      </c>
    </row>
    <row r="458" s="2" customFormat="1" ht="14.4" customHeight="1">
      <c r="A458" s="37"/>
      <c r="B458" s="38"/>
      <c r="C458" s="226" t="s">
        <v>931</v>
      </c>
      <c r="D458" s="226" t="s">
        <v>150</v>
      </c>
      <c r="E458" s="227" t="s">
        <v>928</v>
      </c>
      <c r="F458" s="228" t="s">
        <v>929</v>
      </c>
      <c r="G458" s="229" t="s">
        <v>321</v>
      </c>
      <c r="H458" s="230">
        <v>64.180000000000007</v>
      </c>
      <c r="I458" s="231"/>
      <c r="J458" s="232">
        <f>ROUND(I458*H458,2)</f>
        <v>0</v>
      </c>
      <c r="K458" s="233"/>
      <c r="L458" s="43"/>
      <c r="M458" s="234" t="s">
        <v>1</v>
      </c>
      <c r="N458" s="235" t="s">
        <v>40</v>
      </c>
      <c r="O458" s="90"/>
      <c r="P458" s="236">
        <f>O458*H458</f>
        <v>0</v>
      </c>
      <c r="Q458" s="236">
        <v>0</v>
      </c>
      <c r="R458" s="236">
        <f>Q458*H458</f>
        <v>0</v>
      </c>
      <c r="S458" s="236">
        <v>0.00029999999999999997</v>
      </c>
      <c r="T458" s="237">
        <f>S458*H458</f>
        <v>0.019254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8" t="s">
        <v>218</v>
      </c>
      <c r="AT458" s="238" t="s">
        <v>150</v>
      </c>
      <c r="AU458" s="238" t="s">
        <v>82</v>
      </c>
      <c r="AY458" s="16" t="s">
        <v>147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6" t="s">
        <v>80</v>
      </c>
      <c r="BK458" s="239">
        <f>ROUND(I458*H458,2)</f>
        <v>0</v>
      </c>
      <c r="BL458" s="16" t="s">
        <v>218</v>
      </c>
      <c r="BM458" s="238" t="s">
        <v>932</v>
      </c>
    </row>
    <row r="459" s="13" customFormat="1">
      <c r="A459" s="13"/>
      <c r="B459" s="244"/>
      <c r="C459" s="245"/>
      <c r="D459" s="240" t="s">
        <v>161</v>
      </c>
      <c r="E459" s="246" t="s">
        <v>1</v>
      </c>
      <c r="F459" s="247" t="s">
        <v>933</v>
      </c>
      <c r="G459" s="245"/>
      <c r="H459" s="248">
        <v>22.460000000000001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4" t="s">
        <v>161</v>
      </c>
      <c r="AU459" s="254" t="s">
        <v>82</v>
      </c>
      <c r="AV459" s="13" t="s">
        <v>82</v>
      </c>
      <c r="AW459" s="13" t="s">
        <v>32</v>
      </c>
      <c r="AX459" s="13" t="s">
        <v>75</v>
      </c>
      <c r="AY459" s="254" t="s">
        <v>147</v>
      </c>
    </row>
    <row r="460" s="13" customFormat="1">
      <c r="A460" s="13"/>
      <c r="B460" s="244"/>
      <c r="C460" s="245"/>
      <c r="D460" s="240" t="s">
        <v>161</v>
      </c>
      <c r="E460" s="246" t="s">
        <v>1</v>
      </c>
      <c r="F460" s="247" t="s">
        <v>934</v>
      </c>
      <c r="G460" s="245"/>
      <c r="H460" s="248">
        <v>18.440000000000001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4" t="s">
        <v>161</v>
      </c>
      <c r="AU460" s="254" t="s">
        <v>82</v>
      </c>
      <c r="AV460" s="13" t="s">
        <v>82</v>
      </c>
      <c r="AW460" s="13" t="s">
        <v>32</v>
      </c>
      <c r="AX460" s="13" t="s">
        <v>75</v>
      </c>
      <c r="AY460" s="254" t="s">
        <v>147</v>
      </c>
    </row>
    <row r="461" s="13" customFormat="1">
      <c r="A461" s="13"/>
      <c r="B461" s="244"/>
      <c r="C461" s="245"/>
      <c r="D461" s="240" t="s">
        <v>161</v>
      </c>
      <c r="E461" s="246" t="s">
        <v>1</v>
      </c>
      <c r="F461" s="247" t="s">
        <v>935</v>
      </c>
      <c r="G461" s="245"/>
      <c r="H461" s="248">
        <v>17.579999999999998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4" t="s">
        <v>161</v>
      </c>
      <c r="AU461" s="254" t="s">
        <v>82</v>
      </c>
      <c r="AV461" s="13" t="s">
        <v>82</v>
      </c>
      <c r="AW461" s="13" t="s">
        <v>32</v>
      </c>
      <c r="AX461" s="13" t="s">
        <v>75</v>
      </c>
      <c r="AY461" s="254" t="s">
        <v>147</v>
      </c>
    </row>
    <row r="462" s="13" customFormat="1">
      <c r="A462" s="13"/>
      <c r="B462" s="244"/>
      <c r="C462" s="245"/>
      <c r="D462" s="240" t="s">
        <v>161</v>
      </c>
      <c r="E462" s="246" t="s">
        <v>1</v>
      </c>
      <c r="F462" s="247" t="s">
        <v>936</v>
      </c>
      <c r="G462" s="245"/>
      <c r="H462" s="248">
        <v>5.7000000000000002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4" t="s">
        <v>161</v>
      </c>
      <c r="AU462" s="254" t="s">
        <v>82</v>
      </c>
      <c r="AV462" s="13" t="s">
        <v>82</v>
      </c>
      <c r="AW462" s="13" t="s">
        <v>32</v>
      </c>
      <c r="AX462" s="13" t="s">
        <v>75</v>
      </c>
      <c r="AY462" s="254" t="s">
        <v>147</v>
      </c>
    </row>
    <row r="463" s="14" customFormat="1">
      <c r="A463" s="14"/>
      <c r="B463" s="255"/>
      <c r="C463" s="256"/>
      <c r="D463" s="240" t="s">
        <v>161</v>
      </c>
      <c r="E463" s="257" t="s">
        <v>1</v>
      </c>
      <c r="F463" s="258" t="s">
        <v>182</v>
      </c>
      <c r="G463" s="256"/>
      <c r="H463" s="259">
        <v>64.180000000000007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5" t="s">
        <v>161</v>
      </c>
      <c r="AU463" s="265" t="s">
        <v>82</v>
      </c>
      <c r="AV463" s="14" t="s">
        <v>154</v>
      </c>
      <c r="AW463" s="14" t="s">
        <v>32</v>
      </c>
      <c r="AX463" s="14" t="s">
        <v>80</v>
      </c>
      <c r="AY463" s="265" t="s">
        <v>147</v>
      </c>
    </row>
    <row r="464" s="2" customFormat="1" ht="14.4" customHeight="1">
      <c r="A464" s="37"/>
      <c r="B464" s="38"/>
      <c r="C464" s="226" t="s">
        <v>937</v>
      </c>
      <c r="D464" s="226" t="s">
        <v>150</v>
      </c>
      <c r="E464" s="227" t="s">
        <v>938</v>
      </c>
      <c r="F464" s="228" t="s">
        <v>939</v>
      </c>
      <c r="G464" s="229" t="s">
        <v>153</v>
      </c>
      <c r="H464" s="230">
        <v>12.635999999999999</v>
      </c>
      <c r="I464" s="231"/>
      <c r="J464" s="232">
        <f>ROUND(I464*H464,2)</f>
        <v>0</v>
      </c>
      <c r="K464" s="233"/>
      <c r="L464" s="43"/>
      <c r="M464" s="234" t="s">
        <v>1</v>
      </c>
      <c r="N464" s="235" t="s">
        <v>40</v>
      </c>
      <c r="O464" s="90"/>
      <c r="P464" s="236">
        <f>O464*H464</f>
        <v>0</v>
      </c>
      <c r="Q464" s="236">
        <v>0</v>
      </c>
      <c r="R464" s="236">
        <f>Q464*H464</f>
        <v>0</v>
      </c>
      <c r="S464" s="236">
        <v>0</v>
      </c>
      <c r="T464" s="237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8" t="s">
        <v>218</v>
      </c>
      <c r="AT464" s="238" t="s">
        <v>150</v>
      </c>
      <c r="AU464" s="238" t="s">
        <v>82</v>
      </c>
      <c r="AY464" s="16" t="s">
        <v>147</v>
      </c>
      <c r="BE464" s="239">
        <f>IF(N464="základní",J464,0)</f>
        <v>0</v>
      </c>
      <c r="BF464" s="239">
        <f>IF(N464="snížená",J464,0)</f>
        <v>0</v>
      </c>
      <c r="BG464" s="239">
        <f>IF(N464="zákl. přenesená",J464,0)</f>
        <v>0</v>
      </c>
      <c r="BH464" s="239">
        <f>IF(N464="sníž. přenesená",J464,0)</f>
        <v>0</v>
      </c>
      <c r="BI464" s="239">
        <f>IF(N464="nulová",J464,0)</f>
        <v>0</v>
      </c>
      <c r="BJ464" s="16" t="s">
        <v>80</v>
      </c>
      <c r="BK464" s="239">
        <f>ROUND(I464*H464,2)</f>
        <v>0</v>
      </c>
      <c r="BL464" s="16" t="s">
        <v>218</v>
      </c>
      <c r="BM464" s="238" t="s">
        <v>940</v>
      </c>
    </row>
    <row r="465" s="13" customFormat="1">
      <c r="A465" s="13"/>
      <c r="B465" s="244"/>
      <c r="C465" s="245"/>
      <c r="D465" s="240" t="s">
        <v>161</v>
      </c>
      <c r="E465" s="246" t="s">
        <v>1</v>
      </c>
      <c r="F465" s="247" t="s">
        <v>880</v>
      </c>
      <c r="G465" s="245"/>
      <c r="H465" s="248">
        <v>12.635999999999999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4" t="s">
        <v>161</v>
      </c>
      <c r="AU465" s="254" t="s">
        <v>82</v>
      </c>
      <c r="AV465" s="13" t="s">
        <v>82</v>
      </c>
      <c r="AW465" s="13" t="s">
        <v>32</v>
      </c>
      <c r="AX465" s="13" t="s">
        <v>80</v>
      </c>
      <c r="AY465" s="254" t="s">
        <v>147</v>
      </c>
    </row>
    <row r="466" s="2" customFormat="1" ht="14.4" customHeight="1">
      <c r="A466" s="37"/>
      <c r="B466" s="38"/>
      <c r="C466" s="226" t="s">
        <v>941</v>
      </c>
      <c r="D466" s="226" t="s">
        <v>150</v>
      </c>
      <c r="E466" s="227" t="s">
        <v>938</v>
      </c>
      <c r="F466" s="228" t="s">
        <v>939</v>
      </c>
      <c r="G466" s="229" t="s">
        <v>153</v>
      </c>
      <c r="H466" s="230">
        <v>62.740000000000002</v>
      </c>
      <c r="I466" s="231"/>
      <c r="J466" s="232">
        <f>ROUND(I466*H466,2)</f>
        <v>0</v>
      </c>
      <c r="K466" s="233"/>
      <c r="L466" s="43"/>
      <c r="M466" s="234" t="s">
        <v>1</v>
      </c>
      <c r="N466" s="235" t="s">
        <v>40</v>
      </c>
      <c r="O466" s="90"/>
      <c r="P466" s="236">
        <f>O466*H466</f>
        <v>0</v>
      </c>
      <c r="Q466" s="236">
        <v>0</v>
      </c>
      <c r="R466" s="236">
        <f>Q466*H466</f>
        <v>0</v>
      </c>
      <c r="S466" s="236">
        <v>0</v>
      </c>
      <c r="T466" s="237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8" t="s">
        <v>218</v>
      </c>
      <c r="AT466" s="238" t="s">
        <v>150</v>
      </c>
      <c r="AU466" s="238" t="s">
        <v>82</v>
      </c>
      <c r="AY466" s="16" t="s">
        <v>147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6" t="s">
        <v>80</v>
      </c>
      <c r="BK466" s="239">
        <f>ROUND(I466*H466,2)</f>
        <v>0</v>
      </c>
      <c r="BL466" s="16" t="s">
        <v>218</v>
      </c>
      <c r="BM466" s="238" t="s">
        <v>942</v>
      </c>
    </row>
    <row r="467" s="13" customFormat="1">
      <c r="A467" s="13"/>
      <c r="B467" s="244"/>
      <c r="C467" s="245"/>
      <c r="D467" s="240" t="s">
        <v>161</v>
      </c>
      <c r="E467" s="246" t="s">
        <v>1</v>
      </c>
      <c r="F467" s="247" t="s">
        <v>766</v>
      </c>
      <c r="G467" s="245"/>
      <c r="H467" s="248">
        <v>22.280000000000001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4" t="s">
        <v>161</v>
      </c>
      <c r="AU467" s="254" t="s">
        <v>82</v>
      </c>
      <c r="AV467" s="13" t="s">
        <v>82</v>
      </c>
      <c r="AW467" s="13" t="s">
        <v>32</v>
      </c>
      <c r="AX467" s="13" t="s">
        <v>75</v>
      </c>
      <c r="AY467" s="254" t="s">
        <v>147</v>
      </c>
    </row>
    <row r="468" s="13" customFormat="1">
      <c r="A468" s="13"/>
      <c r="B468" s="244"/>
      <c r="C468" s="245"/>
      <c r="D468" s="240" t="s">
        <v>161</v>
      </c>
      <c r="E468" s="246" t="s">
        <v>1</v>
      </c>
      <c r="F468" s="247" t="s">
        <v>242</v>
      </c>
      <c r="G468" s="245"/>
      <c r="H468" s="248">
        <v>17.449999999999999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4" t="s">
        <v>161</v>
      </c>
      <c r="AU468" s="254" t="s">
        <v>82</v>
      </c>
      <c r="AV468" s="13" t="s">
        <v>82</v>
      </c>
      <c r="AW468" s="13" t="s">
        <v>32</v>
      </c>
      <c r="AX468" s="13" t="s">
        <v>75</v>
      </c>
      <c r="AY468" s="254" t="s">
        <v>147</v>
      </c>
    </row>
    <row r="469" s="13" customFormat="1">
      <c r="A469" s="13"/>
      <c r="B469" s="244"/>
      <c r="C469" s="245"/>
      <c r="D469" s="240" t="s">
        <v>161</v>
      </c>
      <c r="E469" s="246" t="s">
        <v>1</v>
      </c>
      <c r="F469" s="247" t="s">
        <v>243</v>
      </c>
      <c r="G469" s="245"/>
      <c r="H469" s="248">
        <v>15.140000000000001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4" t="s">
        <v>161</v>
      </c>
      <c r="AU469" s="254" t="s">
        <v>82</v>
      </c>
      <c r="AV469" s="13" t="s">
        <v>82</v>
      </c>
      <c r="AW469" s="13" t="s">
        <v>32</v>
      </c>
      <c r="AX469" s="13" t="s">
        <v>75</v>
      </c>
      <c r="AY469" s="254" t="s">
        <v>147</v>
      </c>
    </row>
    <row r="470" s="13" customFormat="1">
      <c r="A470" s="13"/>
      <c r="B470" s="244"/>
      <c r="C470" s="245"/>
      <c r="D470" s="240" t="s">
        <v>161</v>
      </c>
      <c r="E470" s="246" t="s">
        <v>1</v>
      </c>
      <c r="F470" s="247" t="s">
        <v>180</v>
      </c>
      <c r="G470" s="245"/>
      <c r="H470" s="248">
        <v>6.6200000000000001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4" t="s">
        <v>161</v>
      </c>
      <c r="AU470" s="254" t="s">
        <v>82</v>
      </c>
      <c r="AV470" s="13" t="s">
        <v>82</v>
      </c>
      <c r="AW470" s="13" t="s">
        <v>32</v>
      </c>
      <c r="AX470" s="13" t="s">
        <v>75</v>
      </c>
      <c r="AY470" s="254" t="s">
        <v>147</v>
      </c>
    </row>
    <row r="471" s="13" customFormat="1">
      <c r="A471" s="13"/>
      <c r="B471" s="244"/>
      <c r="C471" s="245"/>
      <c r="D471" s="240" t="s">
        <v>161</v>
      </c>
      <c r="E471" s="246" t="s">
        <v>1</v>
      </c>
      <c r="F471" s="247" t="s">
        <v>181</v>
      </c>
      <c r="G471" s="245"/>
      <c r="H471" s="248">
        <v>1.25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4" t="s">
        <v>161</v>
      </c>
      <c r="AU471" s="254" t="s">
        <v>82</v>
      </c>
      <c r="AV471" s="13" t="s">
        <v>82</v>
      </c>
      <c r="AW471" s="13" t="s">
        <v>32</v>
      </c>
      <c r="AX471" s="13" t="s">
        <v>75</v>
      </c>
      <c r="AY471" s="254" t="s">
        <v>147</v>
      </c>
    </row>
    <row r="472" s="14" customFormat="1">
      <c r="A472" s="14"/>
      <c r="B472" s="255"/>
      <c r="C472" s="256"/>
      <c r="D472" s="240" t="s">
        <v>161</v>
      </c>
      <c r="E472" s="257" t="s">
        <v>1</v>
      </c>
      <c r="F472" s="258" t="s">
        <v>182</v>
      </c>
      <c r="G472" s="256"/>
      <c r="H472" s="259">
        <v>62.740000000000002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5" t="s">
        <v>161</v>
      </c>
      <c r="AU472" s="265" t="s">
        <v>82</v>
      </c>
      <c r="AV472" s="14" t="s">
        <v>154</v>
      </c>
      <c r="AW472" s="14" t="s">
        <v>32</v>
      </c>
      <c r="AX472" s="14" t="s">
        <v>80</v>
      </c>
      <c r="AY472" s="265" t="s">
        <v>147</v>
      </c>
    </row>
    <row r="473" s="12" customFormat="1" ht="22.8" customHeight="1">
      <c r="A473" s="12"/>
      <c r="B473" s="210"/>
      <c r="C473" s="211"/>
      <c r="D473" s="212" t="s">
        <v>74</v>
      </c>
      <c r="E473" s="224" t="s">
        <v>943</v>
      </c>
      <c r="F473" s="224" t="s">
        <v>944</v>
      </c>
      <c r="G473" s="211"/>
      <c r="H473" s="211"/>
      <c r="I473" s="214"/>
      <c r="J473" s="225">
        <f>BK473</f>
        <v>0</v>
      </c>
      <c r="K473" s="211"/>
      <c r="L473" s="216"/>
      <c r="M473" s="217"/>
      <c r="N473" s="218"/>
      <c r="O473" s="218"/>
      <c r="P473" s="219">
        <f>SUM(P474:P477)</f>
        <v>0</v>
      </c>
      <c r="Q473" s="218"/>
      <c r="R473" s="219">
        <f>SUM(R474:R477)</f>
        <v>0.095996399999999996</v>
      </c>
      <c r="S473" s="218"/>
      <c r="T473" s="220">
        <f>SUM(T474:T477)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82</v>
      </c>
      <c r="AT473" s="222" t="s">
        <v>74</v>
      </c>
      <c r="AU473" s="222" t="s">
        <v>80</v>
      </c>
      <c r="AY473" s="221" t="s">
        <v>147</v>
      </c>
      <c r="BK473" s="223">
        <f>SUM(BK474:BK477)</f>
        <v>0</v>
      </c>
    </row>
    <row r="474" s="2" customFormat="1" ht="24.15" customHeight="1">
      <c r="A474" s="37"/>
      <c r="B474" s="38"/>
      <c r="C474" s="226" t="s">
        <v>945</v>
      </c>
      <c r="D474" s="226" t="s">
        <v>150</v>
      </c>
      <c r="E474" s="227" t="s">
        <v>946</v>
      </c>
      <c r="F474" s="228" t="s">
        <v>947</v>
      </c>
      <c r="G474" s="229" t="s">
        <v>153</v>
      </c>
      <c r="H474" s="230">
        <v>79.997</v>
      </c>
      <c r="I474" s="231"/>
      <c r="J474" s="232">
        <f>ROUND(I474*H474,2)</f>
        <v>0</v>
      </c>
      <c r="K474" s="233"/>
      <c r="L474" s="43"/>
      <c r="M474" s="234" t="s">
        <v>1</v>
      </c>
      <c r="N474" s="235" t="s">
        <v>40</v>
      </c>
      <c r="O474" s="90"/>
      <c r="P474" s="236">
        <f>O474*H474</f>
        <v>0</v>
      </c>
      <c r="Q474" s="236">
        <v>0.00029999999999999997</v>
      </c>
      <c r="R474" s="236">
        <f>Q474*H474</f>
        <v>0.023999099999999999</v>
      </c>
      <c r="S474" s="236">
        <v>0</v>
      </c>
      <c r="T474" s="237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8" t="s">
        <v>218</v>
      </c>
      <c r="AT474" s="238" t="s">
        <v>150</v>
      </c>
      <c r="AU474" s="238" t="s">
        <v>82</v>
      </c>
      <c r="AY474" s="16" t="s">
        <v>147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6" t="s">
        <v>80</v>
      </c>
      <c r="BK474" s="239">
        <f>ROUND(I474*H474,2)</f>
        <v>0</v>
      </c>
      <c r="BL474" s="16" t="s">
        <v>218</v>
      </c>
      <c r="BM474" s="238" t="s">
        <v>948</v>
      </c>
    </row>
    <row r="475" s="13" customFormat="1">
      <c r="A475" s="13"/>
      <c r="B475" s="244"/>
      <c r="C475" s="245"/>
      <c r="D475" s="240" t="s">
        <v>161</v>
      </c>
      <c r="E475" s="246" t="s">
        <v>1</v>
      </c>
      <c r="F475" s="247" t="s">
        <v>949</v>
      </c>
      <c r="G475" s="245"/>
      <c r="H475" s="248">
        <v>79.997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4" t="s">
        <v>161</v>
      </c>
      <c r="AU475" s="254" t="s">
        <v>82</v>
      </c>
      <c r="AV475" s="13" t="s">
        <v>82</v>
      </c>
      <c r="AW475" s="13" t="s">
        <v>32</v>
      </c>
      <c r="AX475" s="13" t="s">
        <v>80</v>
      </c>
      <c r="AY475" s="254" t="s">
        <v>147</v>
      </c>
    </row>
    <row r="476" s="2" customFormat="1" ht="14.4" customHeight="1">
      <c r="A476" s="37"/>
      <c r="B476" s="38"/>
      <c r="C476" s="226" t="s">
        <v>950</v>
      </c>
      <c r="D476" s="226" t="s">
        <v>150</v>
      </c>
      <c r="E476" s="227" t="s">
        <v>951</v>
      </c>
      <c r="F476" s="228" t="s">
        <v>952</v>
      </c>
      <c r="G476" s="229" t="s">
        <v>153</v>
      </c>
      <c r="H476" s="230">
        <v>79.997</v>
      </c>
      <c r="I476" s="231"/>
      <c r="J476" s="232">
        <f>ROUND(I476*H476,2)</f>
        <v>0</v>
      </c>
      <c r="K476" s="233"/>
      <c r="L476" s="43"/>
      <c r="M476" s="234" t="s">
        <v>1</v>
      </c>
      <c r="N476" s="235" t="s">
        <v>40</v>
      </c>
      <c r="O476" s="90"/>
      <c r="P476" s="236">
        <f>O476*H476</f>
        <v>0</v>
      </c>
      <c r="Q476" s="236">
        <v>0.00089999999999999998</v>
      </c>
      <c r="R476" s="236">
        <f>Q476*H476</f>
        <v>0.0719973</v>
      </c>
      <c r="S476" s="236">
        <v>0</v>
      </c>
      <c r="T476" s="237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8" t="s">
        <v>218</v>
      </c>
      <c r="AT476" s="238" t="s">
        <v>150</v>
      </c>
      <c r="AU476" s="238" t="s">
        <v>82</v>
      </c>
      <c r="AY476" s="16" t="s">
        <v>147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6" t="s">
        <v>80</v>
      </c>
      <c r="BK476" s="239">
        <f>ROUND(I476*H476,2)</f>
        <v>0</v>
      </c>
      <c r="BL476" s="16" t="s">
        <v>218</v>
      </c>
      <c r="BM476" s="238" t="s">
        <v>953</v>
      </c>
    </row>
    <row r="477" s="2" customFormat="1" ht="24.15" customHeight="1">
      <c r="A477" s="37"/>
      <c r="B477" s="38"/>
      <c r="C477" s="226" t="s">
        <v>954</v>
      </c>
      <c r="D477" s="226" t="s">
        <v>150</v>
      </c>
      <c r="E477" s="227" t="s">
        <v>955</v>
      </c>
      <c r="F477" s="228" t="s">
        <v>956</v>
      </c>
      <c r="G477" s="229" t="s">
        <v>337</v>
      </c>
      <c r="H477" s="230">
        <v>0.096000000000000002</v>
      </c>
      <c r="I477" s="231"/>
      <c r="J477" s="232">
        <f>ROUND(I477*H477,2)</f>
        <v>0</v>
      </c>
      <c r="K477" s="233"/>
      <c r="L477" s="43"/>
      <c r="M477" s="234" t="s">
        <v>1</v>
      </c>
      <c r="N477" s="235" t="s">
        <v>40</v>
      </c>
      <c r="O477" s="90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8" t="s">
        <v>218</v>
      </c>
      <c r="AT477" s="238" t="s">
        <v>150</v>
      </c>
      <c r="AU477" s="238" t="s">
        <v>82</v>
      </c>
      <c r="AY477" s="16" t="s">
        <v>147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6" t="s">
        <v>80</v>
      </c>
      <c r="BK477" s="239">
        <f>ROUND(I477*H477,2)</f>
        <v>0</v>
      </c>
      <c r="BL477" s="16" t="s">
        <v>218</v>
      </c>
      <c r="BM477" s="238" t="s">
        <v>957</v>
      </c>
    </row>
    <row r="478" s="12" customFormat="1" ht="22.8" customHeight="1">
      <c r="A478" s="12"/>
      <c r="B478" s="210"/>
      <c r="C478" s="211"/>
      <c r="D478" s="212" t="s">
        <v>74</v>
      </c>
      <c r="E478" s="224" t="s">
        <v>958</v>
      </c>
      <c r="F478" s="224" t="s">
        <v>959</v>
      </c>
      <c r="G478" s="211"/>
      <c r="H478" s="211"/>
      <c r="I478" s="214"/>
      <c r="J478" s="225">
        <f>BK478</f>
        <v>0</v>
      </c>
      <c r="K478" s="211"/>
      <c r="L478" s="216"/>
      <c r="M478" s="217"/>
      <c r="N478" s="218"/>
      <c r="O478" s="218"/>
      <c r="P478" s="219">
        <f>SUM(P479:P535)</f>
        <v>0</v>
      </c>
      <c r="Q478" s="218"/>
      <c r="R478" s="219">
        <f>SUM(R479:R535)</f>
        <v>1.3887034999999999</v>
      </c>
      <c r="S478" s="218"/>
      <c r="T478" s="220">
        <f>SUM(T479:T535)</f>
        <v>1.4974138000000001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1" t="s">
        <v>82</v>
      </c>
      <c r="AT478" s="222" t="s">
        <v>74</v>
      </c>
      <c r="AU478" s="222" t="s">
        <v>80</v>
      </c>
      <c r="AY478" s="221" t="s">
        <v>147</v>
      </c>
      <c r="BK478" s="223">
        <f>SUM(BK479:BK535)</f>
        <v>0</v>
      </c>
    </row>
    <row r="479" s="2" customFormat="1" ht="14.4" customHeight="1">
      <c r="A479" s="37"/>
      <c r="B479" s="38"/>
      <c r="C479" s="226" t="s">
        <v>960</v>
      </c>
      <c r="D479" s="226" t="s">
        <v>150</v>
      </c>
      <c r="E479" s="227" t="s">
        <v>961</v>
      </c>
      <c r="F479" s="228" t="s">
        <v>962</v>
      </c>
      <c r="G479" s="229" t="s">
        <v>153</v>
      </c>
      <c r="H479" s="230">
        <v>22.300000000000001</v>
      </c>
      <c r="I479" s="231"/>
      <c r="J479" s="232">
        <f>ROUND(I479*H479,2)</f>
        <v>0</v>
      </c>
      <c r="K479" s="233"/>
      <c r="L479" s="43"/>
      <c r="M479" s="234" t="s">
        <v>1</v>
      </c>
      <c r="N479" s="235" t="s">
        <v>40</v>
      </c>
      <c r="O479" s="90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8" t="s">
        <v>218</v>
      </c>
      <c r="AT479" s="238" t="s">
        <v>150</v>
      </c>
      <c r="AU479" s="238" t="s">
        <v>82</v>
      </c>
      <c r="AY479" s="16" t="s">
        <v>147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6" t="s">
        <v>80</v>
      </c>
      <c r="BK479" s="239">
        <f>ROUND(I479*H479,2)</f>
        <v>0</v>
      </c>
      <c r="BL479" s="16" t="s">
        <v>218</v>
      </c>
      <c r="BM479" s="238" t="s">
        <v>963</v>
      </c>
    </row>
    <row r="480" s="13" customFormat="1">
      <c r="A480" s="13"/>
      <c r="B480" s="244"/>
      <c r="C480" s="245"/>
      <c r="D480" s="240" t="s">
        <v>161</v>
      </c>
      <c r="E480" s="246" t="s">
        <v>1</v>
      </c>
      <c r="F480" s="247" t="s">
        <v>964</v>
      </c>
      <c r="G480" s="245"/>
      <c r="H480" s="248">
        <v>22.300000000000001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4" t="s">
        <v>161</v>
      </c>
      <c r="AU480" s="254" t="s">
        <v>82</v>
      </c>
      <c r="AV480" s="13" t="s">
        <v>82</v>
      </c>
      <c r="AW480" s="13" t="s">
        <v>32</v>
      </c>
      <c r="AX480" s="13" t="s">
        <v>80</v>
      </c>
      <c r="AY480" s="254" t="s">
        <v>147</v>
      </c>
    </row>
    <row r="481" s="2" customFormat="1" ht="14.4" customHeight="1">
      <c r="A481" s="37"/>
      <c r="B481" s="38"/>
      <c r="C481" s="226" t="s">
        <v>965</v>
      </c>
      <c r="D481" s="226" t="s">
        <v>150</v>
      </c>
      <c r="E481" s="227" t="s">
        <v>961</v>
      </c>
      <c r="F481" s="228" t="s">
        <v>962</v>
      </c>
      <c r="G481" s="229" t="s">
        <v>153</v>
      </c>
      <c r="H481" s="230">
        <v>32.899999999999999</v>
      </c>
      <c r="I481" s="231"/>
      <c r="J481" s="232">
        <f>ROUND(I481*H481,2)</f>
        <v>0</v>
      </c>
      <c r="K481" s="233"/>
      <c r="L481" s="43"/>
      <c r="M481" s="234" t="s">
        <v>1</v>
      </c>
      <c r="N481" s="235" t="s">
        <v>40</v>
      </c>
      <c r="O481" s="90"/>
      <c r="P481" s="236">
        <f>O481*H481</f>
        <v>0</v>
      </c>
      <c r="Q481" s="236">
        <v>0</v>
      </c>
      <c r="R481" s="236">
        <f>Q481*H481</f>
        <v>0</v>
      </c>
      <c r="S481" s="236">
        <v>0</v>
      </c>
      <c r="T481" s="237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8" t="s">
        <v>218</v>
      </c>
      <c r="AT481" s="238" t="s">
        <v>150</v>
      </c>
      <c r="AU481" s="238" t="s">
        <v>82</v>
      </c>
      <c r="AY481" s="16" t="s">
        <v>147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6" t="s">
        <v>80</v>
      </c>
      <c r="BK481" s="239">
        <f>ROUND(I481*H481,2)</f>
        <v>0</v>
      </c>
      <c r="BL481" s="16" t="s">
        <v>218</v>
      </c>
      <c r="BM481" s="238" t="s">
        <v>966</v>
      </c>
    </row>
    <row r="482" s="13" customFormat="1">
      <c r="A482" s="13"/>
      <c r="B482" s="244"/>
      <c r="C482" s="245"/>
      <c r="D482" s="240" t="s">
        <v>161</v>
      </c>
      <c r="E482" s="246" t="s">
        <v>1</v>
      </c>
      <c r="F482" s="247" t="s">
        <v>967</v>
      </c>
      <c r="G482" s="245"/>
      <c r="H482" s="248">
        <v>25.5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4" t="s">
        <v>161</v>
      </c>
      <c r="AU482" s="254" t="s">
        <v>82</v>
      </c>
      <c r="AV482" s="13" t="s">
        <v>82</v>
      </c>
      <c r="AW482" s="13" t="s">
        <v>32</v>
      </c>
      <c r="AX482" s="13" t="s">
        <v>75</v>
      </c>
      <c r="AY482" s="254" t="s">
        <v>147</v>
      </c>
    </row>
    <row r="483" s="13" customFormat="1">
      <c r="A483" s="13"/>
      <c r="B483" s="244"/>
      <c r="C483" s="245"/>
      <c r="D483" s="240" t="s">
        <v>161</v>
      </c>
      <c r="E483" s="246" t="s">
        <v>1</v>
      </c>
      <c r="F483" s="247" t="s">
        <v>968</v>
      </c>
      <c r="G483" s="245"/>
      <c r="H483" s="248">
        <v>7.4000000000000004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4" t="s">
        <v>161</v>
      </c>
      <c r="AU483" s="254" t="s">
        <v>82</v>
      </c>
      <c r="AV483" s="13" t="s">
        <v>82</v>
      </c>
      <c r="AW483" s="13" t="s">
        <v>32</v>
      </c>
      <c r="AX483" s="13" t="s">
        <v>75</v>
      </c>
      <c r="AY483" s="254" t="s">
        <v>147</v>
      </c>
    </row>
    <row r="484" s="14" customFormat="1">
      <c r="A484" s="14"/>
      <c r="B484" s="255"/>
      <c r="C484" s="256"/>
      <c r="D484" s="240" t="s">
        <v>161</v>
      </c>
      <c r="E484" s="257" t="s">
        <v>1</v>
      </c>
      <c r="F484" s="258" t="s">
        <v>182</v>
      </c>
      <c r="G484" s="256"/>
      <c r="H484" s="259">
        <v>32.899999999999999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5" t="s">
        <v>161</v>
      </c>
      <c r="AU484" s="265" t="s">
        <v>82</v>
      </c>
      <c r="AV484" s="14" t="s">
        <v>154</v>
      </c>
      <c r="AW484" s="14" t="s">
        <v>32</v>
      </c>
      <c r="AX484" s="14" t="s">
        <v>80</v>
      </c>
      <c r="AY484" s="265" t="s">
        <v>147</v>
      </c>
    </row>
    <row r="485" s="2" customFormat="1" ht="14.4" customHeight="1">
      <c r="A485" s="37"/>
      <c r="B485" s="38"/>
      <c r="C485" s="226" t="s">
        <v>969</v>
      </c>
      <c r="D485" s="226" t="s">
        <v>150</v>
      </c>
      <c r="E485" s="227" t="s">
        <v>970</v>
      </c>
      <c r="F485" s="228" t="s">
        <v>971</v>
      </c>
      <c r="G485" s="229" t="s">
        <v>153</v>
      </c>
      <c r="H485" s="230">
        <v>22.300000000000001</v>
      </c>
      <c r="I485" s="231"/>
      <c r="J485" s="232">
        <f>ROUND(I485*H485,2)</f>
        <v>0</v>
      </c>
      <c r="K485" s="233"/>
      <c r="L485" s="43"/>
      <c r="M485" s="234" t="s">
        <v>1</v>
      </c>
      <c r="N485" s="235" t="s">
        <v>40</v>
      </c>
      <c r="O485" s="90"/>
      <c r="P485" s="236">
        <f>O485*H485</f>
        <v>0</v>
      </c>
      <c r="Q485" s="236">
        <v>0.00029999999999999997</v>
      </c>
      <c r="R485" s="236">
        <f>Q485*H485</f>
        <v>0.0066899999999999998</v>
      </c>
      <c r="S485" s="236">
        <v>0</v>
      </c>
      <c r="T485" s="237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38" t="s">
        <v>218</v>
      </c>
      <c r="AT485" s="238" t="s">
        <v>150</v>
      </c>
      <c r="AU485" s="238" t="s">
        <v>82</v>
      </c>
      <c r="AY485" s="16" t="s">
        <v>147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6" t="s">
        <v>80</v>
      </c>
      <c r="BK485" s="239">
        <f>ROUND(I485*H485,2)</f>
        <v>0</v>
      </c>
      <c r="BL485" s="16" t="s">
        <v>218</v>
      </c>
      <c r="BM485" s="238" t="s">
        <v>972</v>
      </c>
    </row>
    <row r="486" s="2" customFormat="1" ht="14.4" customHeight="1">
      <c r="A486" s="37"/>
      <c r="B486" s="38"/>
      <c r="C486" s="226" t="s">
        <v>973</v>
      </c>
      <c r="D486" s="226" t="s">
        <v>150</v>
      </c>
      <c r="E486" s="227" t="s">
        <v>970</v>
      </c>
      <c r="F486" s="228" t="s">
        <v>971</v>
      </c>
      <c r="G486" s="229" t="s">
        <v>153</v>
      </c>
      <c r="H486" s="230">
        <v>32.899999999999999</v>
      </c>
      <c r="I486" s="231"/>
      <c r="J486" s="232">
        <f>ROUND(I486*H486,2)</f>
        <v>0</v>
      </c>
      <c r="K486" s="233"/>
      <c r="L486" s="43"/>
      <c r="M486" s="234" t="s">
        <v>1</v>
      </c>
      <c r="N486" s="235" t="s">
        <v>40</v>
      </c>
      <c r="O486" s="90"/>
      <c r="P486" s="236">
        <f>O486*H486</f>
        <v>0</v>
      </c>
      <c r="Q486" s="236">
        <v>0.00029999999999999997</v>
      </c>
      <c r="R486" s="236">
        <f>Q486*H486</f>
        <v>0.0098699999999999986</v>
      </c>
      <c r="S486" s="236">
        <v>0</v>
      </c>
      <c r="T486" s="237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8" t="s">
        <v>218</v>
      </c>
      <c r="AT486" s="238" t="s">
        <v>150</v>
      </c>
      <c r="AU486" s="238" t="s">
        <v>82</v>
      </c>
      <c r="AY486" s="16" t="s">
        <v>147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6" t="s">
        <v>80</v>
      </c>
      <c r="BK486" s="239">
        <f>ROUND(I486*H486,2)</f>
        <v>0</v>
      </c>
      <c r="BL486" s="16" t="s">
        <v>218</v>
      </c>
      <c r="BM486" s="238" t="s">
        <v>974</v>
      </c>
    </row>
    <row r="487" s="2" customFormat="1" ht="24.15" customHeight="1">
      <c r="A487" s="37"/>
      <c r="B487" s="38"/>
      <c r="C487" s="226" t="s">
        <v>975</v>
      </c>
      <c r="D487" s="226" t="s">
        <v>150</v>
      </c>
      <c r="E487" s="227" t="s">
        <v>976</v>
      </c>
      <c r="F487" s="228" t="s">
        <v>977</v>
      </c>
      <c r="G487" s="229" t="s">
        <v>153</v>
      </c>
      <c r="H487" s="230">
        <v>6</v>
      </c>
      <c r="I487" s="231"/>
      <c r="J487" s="232">
        <f>ROUND(I487*H487,2)</f>
        <v>0</v>
      </c>
      <c r="K487" s="233"/>
      <c r="L487" s="43"/>
      <c r="M487" s="234" t="s">
        <v>1</v>
      </c>
      <c r="N487" s="235" t="s">
        <v>40</v>
      </c>
      <c r="O487" s="90"/>
      <c r="P487" s="236">
        <f>O487*H487</f>
        <v>0</v>
      </c>
      <c r="Q487" s="236">
        <v>0.0015</v>
      </c>
      <c r="R487" s="236">
        <f>Q487*H487</f>
        <v>0.0090000000000000011</v>
      </c>
      <c r="S487" s="236">
        <v>0</v>
      </c>
      <c r="T487" s="237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8" t="s">
        <v>218</v>
      </c>
      <c r="AT487" s="238" t="s">
        <v>150</v>
      </c>
      <c r="AU487" s="238" t="s">
        <v>82</v>
      </c>
      <c r="AY487" s="16" t="s">
        <v>147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6" t="s">
        <v>80</v>
      </c>
      <c r="BK487" s="239">
        <f>ROUND(I487*H487,2)</f>
        <v>0</v>
      </c>
      <c r="BL487" s="16" t="s">
        <v>218</v>
      </c>
      <c r="BM487" s="238" t="s">
        <v>978</v>
      </c>
    </row>
    <row r="488" s="13" customFormat="1">
      <c r="A488" s="13"/>
      <c r="B488" s="244"/>
      <c r="C488" s="245"/>
      <c r="D488" s="240" t="s">
        <v>161</v>
      </c>
      <c r="E488" s="246" t="s">
        <v>1</v>
      </c>
      <c r="F488" s="247" t="s">
        <v>979</v>
      </c>
      <c r="G488" s="245"/>
      <c r="H488" s="248">
        <v>6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4" t="s">
        <v>161</v>
      </c>
      <c r="AU488" s="254" t="s">
        <v>82</v>
      </c>
      <c r="AV488" s="13" t="s">
        <v>82</v>
      </c>
      <c r="AW488" s="13" t="s">
        <v>32</v>
      </c>
      <c r="AX488" s="13" t="s">
        <v>80</v>
      </c>
      <c r="AY488" s="254" t="s">
        <v>147</v>
      </c>
    </row>
    <row r="489" s="2" customFormat="1" ht="24.15" customHeight="1">
      <c r="A489" s="37"/>
      <c r="B489" s="38"/>
      <c r="C489" s="226" t="s">
        <v>980</v>
      </c>
      <c r="D489" s="226" t="s">
        <v>150</v>
      </c>
      <c r="E489" s="227" t="s">
        <v>976</v>
      </c>
      <c r="F489" s="228" t="s">
        <v>977</v>
      </c>
      <c r="G489" s="229" t="s">
        <v>153</v>
      </c>
      <c r="H489" s="230">
        <v>5.2999999999999998</v>
      </c>
      <c r="I489" s="231"/>
      <c r="J489" s="232">
        <f>ROUND(I489*H489,2)</f>
        <v>0</v>
      </c>
      <c r="K489" s="233"/>
      <c r="L489" s="43"/>
      <c r="M489" s="234" t="s">
        <v>1</v>
      </c>
      <c r="N489" s="235" t="s">
        <v>40</v>
      </c>
      <c r="O489" s="90"/>
      <c r="P489" s="236">
        <f>O489*H489</f>
        <v>0</v>
      </c>
      <c r="Q489" s="236">
        <v>0.0015</v>
      </c>
      <c r="R489" s="236">
        <f>Q489*H489</f>
        <v>0.0079500000000000005</v>
      </c>
      <c r="S489" s="236">
        <v>0</v>
      </c>
      <c r="T489" s="237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8" t="s">
        <v>218</v>
      </c>
      <c r="AT489" s="238" t="s">
        <v>150</v>
      </c>
      <c r="AU489" s="238" t="s">
        <v>82</v>
      </c>
      <c r="AY489" s="16" t="s">
        <v>147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6" t="s">
        <v>80</v>
      </c>
      <c r="BK489" s="239">
        <f>ROUND(I489*H489,2)</f>
        <v>0</v>
      </c>
      <c r="BL489" s="16" t="s">
        <v>218</v>
      </c>
      <c r="BM489" s="238" t="s">
        <v>981</v>
      </c>
    </row>
    <row r="490" s="13" customFormat="1">
      <c r="A490" s="13"/>
      <c r="B490" s="244"/>
      <c r="C490" s="245"/>
      <c r="D490" s="240" t="s">
        <v>161</v>
      </c>
      <c r="E490" s="246" t="s">
        <v>1</v>
      </c>
      <c r="F490" s="247" t="s">
        <v>982</v>
      </c>
      <c r="G490" s="245"/>
      <c r="H490" s="248">
        <v>5.2999999999999998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4" t="s">
        <v>161</v>
      </c>
      <c r="AU490" s="254" t="s">
        <v>82</v>
      </c>
      <c r="AV490" s="13" t="s">
        <v>82</v>
      </c>
      <c r="AW490" s="13" t="s">
        <v>32</v>
      </c>
      <c r="AX490" s="13" t="s">
        <v>80</v>
      </c>
      <c r="AY490" s="254" t="s">
        <v>147</v>
      </c>
    </row>
    <row r="491" s="2" customFormat="1" ht="14.4" customHeight="1">
      <c r="A491" s="37"/>
      <c r="B491" s="38"/>
      <c r="C491" s="226" t="s">
        <v>983</v>
      </c>
      <c r="D491" s="226" t="s">
        <v>150</v>
      </c>
      <c r="E491" s="227" t="s">
        <v>984</v>
      </c>
      <c r="F491" s="228" t="s">
        <v>985</v>
      </c>
      <c r="G491" s="229" t="s">
        <v>153</v>
      </c>
      <c r="H491" s="230">
        <v>22.300000000000001</v>
      </c>
      <c r="I491" s="231"/>
      <c r="J491" s="232">
        <f>ROUND(I491*H491,2)</f>
        <v>0</v>
      </c>
      <c r="K491" s="233"/>
      <c r="L491" s="43"/>
      <c r="M491" s="234" t="s">
        <v>1</v>
      </c>
      <c r="N491" s="235" t="s">
        <v>40</v>
      </c>
      <c r="O491" s="90"/>
      <c r="P491" s="236">
        <f>O491*H491</f>
        <v>0</v>
      </c>
      <c r="Q491" s="236">
        <v>0.0044999999999999997</v>
      </c>
      <c r="R491" s="236">
        <f>Q491*H491</f>
        <v>0.10035</v>
      </c>
      <c r="S491" s="236">
        <v>0</v>
      </c>
      <c r="T491" s="237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38" t="s">
        <v>218</v>
      </c>
      <c r="AT491" s="238" t="s">
        <v>150</v>
      </c>
      <c r="AU491" s="238" t="s">
        <v>82</v>
      </c>
      <c r="AY491" s="16" t="s">
        <v>147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6" t="s">
        <v>80</v>
      </c>
      <c r="BK491" s="239">
        <f>ROUND(I491*H491,2)</f>
        <v>0</v>
      </c>
      <c r="BL491" s="16" t="s">
        <v>218</v>
      </c>
      <c r="BM491" s="238" t="s">
        <v>986</v>
      </c>
    </row>
    <row r="492" s="2" customFormat="1" ht="14.4" customHeight="1">
      <c r="A492" s="37"/>
      <c r="B492" s="38"/>
      <c r="C492" s="226" t="s">
        <v>987</v>
      </c>
      <c r="D492" s="226" t="s">
        <v>150</v>
      </c>
      <c r="E492" s="227" t="s">
        <v>984</v>
      </c>
      <c r="F492" s="228" t="s">
        <v>985</v>
      </c>
      <c r="G492" s="229" t="s">
        <v>153</v>
      </c>
      <c r="H492" s="230">
        <v>32.899999999999999</v>
      </c>
      <c r="I492" s="231"/>
      <c r="J492" s="232">
        <f>ROUND(I492*H492,2)</f>
        <v>0</v>
      </c>
      <c r="K492" s="233"/>
      <c r="L492" s="43"/>
      <c r="M492" s="234" t="s">
        <v>1</v>
      </c>
      <c r="N492" s="235" t="s">
        <v>40</v>
      </c>
      <c r="O492" s="90"/>
      <c r="P492" s="236">
        <f>O492*H492</f>
        <v>0</v>
      </c>
      <c r="Q492" s="236">
        <v>0.0044999999999999997</v>
      </c>
      <c r="R492" s="236">
        <f>Q492*H492</f>
        <v>0.14804999999999999</v>
      </c>
      <c r="S492" s="236">
        <v>0</v>
      </c>
      <c r="T492" s="237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8" t="s">
        <v>218</v>
      </c>
      <c r="AT492" s="238" t="s">
        <v>150</v>
      </c>
      <c r="AU492" s="238" t="s">
        <v>82</v>
      </c>
      <c r="AY492" s="16" t="s">
        <v>147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6" t="s">
        <v>80</v>
      </c>
      <c r="BK492" s="239">
        <f>ROUND(I492*H492,2)</f>
        <v>0</v>
      </c>
      <c r="BL492" s="16" t="s">
        <v>218</v>
      </c>
      <c r="BM492" s="238" t="s">
        <v>988</v>
      </c>
    </row>
    <row r="493" s="2" customFormat="1" ht="24.15" customHeight="1">
      <c r="A493" s="37"/>
      <c r="B493" s="38"/>
      <c r="C493" s="226" t="s">
        <v>989</v>
      </c>
      <c r="D493" s="226" t="s">
        <v>150</v>
      </c>
      <c r="E493" s="227" t="s">
        <v>990</v>
      </c>
      <c r="F493" s="228" t="s">
        <v>991</v>
      </c>
      <c r="G493" s="229" t="s">
        <v>153</v>
      </c>
      <c r="H493" s="230">
        <v>0.67800000000000005</v>
      </c>
      <c r="I493" s="231"/>
      <c r="J493" s="232">
        <f>ROUND(I493*H493,2)</f>
        <v>0</v>
      </c>
      <c r="K493" s="233"/>
      <c r="L493" s="43"/>
      <c r="M493" s="234" t="s">
        <v>1</v>
      </c>
      <c r="N493" s="235" t="s">
        <v>40</v>
      </c>
      <c r="O493" s="90"/>
      <c r="P493" s="236">
        <f>O493*H493</f>
        <v>0</v>
      </c>
      <c r="Q493" s="236">
        <v>0</v>
      </c>
      <c r="R493" s="236">
        <f>Q493*H493</f>
        <v>0</v>
      </c>
      <c r="S493" s="236">
        <v>0.081500000000000003</v>
      </c>
      <c r="T493" s="237">
        <f>S493*H493</f>
        <v>0.055257000000000008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38" t="s">
        <v>218</v>
      </c>
      <c r="AT493" s="238" t="s">
        <v>150</v>
      </c>
      <c r="AU493" s="238" t="s">
        <v>82</v>
      </c>
      <c r="AY493" s="16" t="s">
        <v>147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6" t="s">
        <v>80</v>
      </c>
      <c r="BK493" s="239">
        <f>ROUND(I493*H493,2)</f>
        <v>0</v>
      </c>
      <c r="BL493" s="16" t="s">
        <v>218</v>
      </c>
      <c r="BM493" s="238" t="s">
        <v>992</v>
      </c>
    </row>
    <row r="494" s="13" customFormat="1">
      <c r="A494" s="13"/>
      <c r="B494" s="244"/>
      <c r="C494" s="245"/>
      <c r="D494" s="240" t="s">
        <v>161</v>
      </c>
      <c r="E494" s="246" t="s">
        <v>1</v>
      </c>
      <c r="F494" s="247" t="s">
        <v>993</v>
      </c>
      <c r="G494" s="245"/>
      <c r="H494" s="248">
        <v>0.67800000000000005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4" t="s">
        <v>161</v>
      </c>
      <c r="AU494" s="254" t="s">
        <v>82</v>
      </c>
      <c r="AV494" s="13" t="s">
        <v>82</v>
      </c>
      <c r="AW494" s="13" t="s">
        <v>32</v>
      </c>
      <c r="AX494" s="13" t="s">
        <v>80</v>
      </c>
      <c r="AY494" s="254" t="s">
        <v>147</v>
      </c>
    </row>
    <row r="495" s="2" customFormat="1" ht="24.15" customHeight="1">
      <c r="A495" s="37"/>
      <c r="B495" s="38"/>
      <c r="C495" s="226" t="s">
        <v>994</v>
      </c>
      <c r="D495" s="226" t="s">
        <v>150</v>
      </c>
      <c r="E495" s="227" t="s">
        <v>995</v>
      </c>
      <c r="F495" s="228" t="s">
        <v>996</v>
      </c>
      <c r="G495" s="229" t="s">
        <v>153</v>
      </c>
      <c r="H495" s="230">
        <v>18.225000000000001</v>
      </c>
      <c r="I495" s="231"/>
      <c r="J495" s="232">
        <f>ROUND(I495*H495,2)</f>
        <v>0</v>
      </c>
      <c r="K495" s="233"/>
      <c r="L495" s="43"/>
      <c r="M495" s="234" t="s">
        <v>1</v>
      </c>
      <c r="N495" s="235" t="s">
        <v>40</v>
      </c>
      <c r="O495" s="90"/>
      <c r="P495" s="236">
        <f>O495*H495</f>
        <v>0</v>
      </c>
      <c r="Q495" s="236">
        <v>0</v>
      </c>
      <c r="R495" s="236">
        <f>Q495*H495</f>
        <v>0</v>
      </c>
      <c r="S495" s="236">
        <v>0.027199999999999998</v>
      </c>
      <c r="T495" s="237">
        <f>S495*H495</f>
        <v>0.49571999999999999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8" t="s">
        <v>218</v>
      </c>
      <c r="AT495" s="238" t="s">
        <v>150</v>
      </c>
      <c r="AU495" s="238" t="s">
        <v>82</v>
      </c>
      <c r="AY495" s="16" t="s">
        <v>147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6" t="s">
        <v>80</v>
      </c>
      <c r="BK495" s="239">
        <f>ROUND(I495*H495,2)</f>
        <v>0</v>
      </c>
      <c r="BL495" s="16" t="s">
        <v>218</v>
      </c>
      <c r="BM495" s="238" t="s">
        <v>997</v>
      </c>
    </row>
    <row r="496" s="13" customFormat="1">
      <c r="A496" s="13"/>
      <c r="B496" s="244"/>
      <c r="C496" s="245"/>
      <c r="D496" s="240" t="s">
        <v>161</v>
      </c>
      <c r="E496" s="246" t="s">
        <v>1</v>
      </c>
      <c r="F496" s="247" t="s">
        <v>998</v>
      </c>
      <c r="G496" s="245"/>
      <c r="H496" s="248">
        <v>18.225000000000001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4" t="s">
        <v>161</v>
      </c>
      <c r="AU496" s="254" t="s">
        <v>82</v>
      </c>
      <c r="AV496" s="13" t="s">
        <v>82</v>
      </c>
      <c r="AW496" s="13" t="s">
        <v>32</v>
      </c>
      <c r="AX496" s="13" t="s">
        <v>80</v>
      </c>
      <c r="AY496" s="254" t="s">
        <v>147</v>
      </c>
    </row>
    <row r="497" s="2" customFormat="1" ht="24.15" customHeight="1">
      <c r="A497" s="37"/>
      <c r="B497" s="38"/>
      <c r="C497" s="226" t="s">
        <v>999</v>
      </c>
      <c r="D497" s="226" t="s">
        <v>150</v>
      </c>
      <c r="E497" s="227" t="s">
        <v>995</v>
      </c>
      <c r="F497" s="228" t="s">
        <v>996</v>
      </c>
      <c r="G497" s="229" t="s">
        <v>153</v>
      </c>
      <c r="H497" s="230">
        <v>34.768999999999998</v>
      </c>
      <c r="I497" s="231"/>
      <c r="J497" s="232">
        <f>ROUND(I497*H497,2)</f>
        <v>0</v>
      </c>
      <c r="K497" s="233"/>
      <c r="L497" s="43"/>
      <c r="M497" s="234" t="s">
        <v>1</v>
      </c>
      <c r="N497" s="235" t="s">
        <v>40</v>
      </c>
      <c r="O497" s="90"/>
      <c r="P497" s="236">
        <f>O497*H497</f>
        <v>0</v>
      </c>
      <c r="Q497" s="236">
        <v>0</v>
      </c>
      <c r="R497" s="236">
        <f>Q497*H497</f>
        <v>0</v>
      </c>
      <c r="S497" s="236">
        <v>0.027199999999999998</v>
      </c>
      <c r="T497" s="237">
        <f>S497*H497</f>
        <v>0.94571679999999991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8" t="s">
        <v>218</v>
      </c>
      <c r="AT497" s="238" t="s">
        <v>150</v>
      </c>
      <c r="AU497" s="238" t="s">
        <v>82</v>
      </c>
      <c r="AY497" s="16" t="s">
        <v>147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6" t="s">
        <v>80</v>
      </c>
      <c r="BK497" s="239">
        <f>ROUND(I497*H497,2)</f>
        <v>0</v>
      </c>
      <c r="BL497" s="16" t="s">
        <v>218</v>
      </c>
      <c r="BM497" s="238" t="s">
        <v>1000</v>
      </c>
    </row>
    <row r="498" s="13" customFormat="1">
      <c r="A498" s="13"/>
      <c r="B498" s="244"/>
      <c r="C498" s="245"/>
      <c r="D498" s="240" t="s">
        <v>161</v>
      </c>
      <c r="E498" s="246" t="s">
        <v>1</v>
      </c>
      <c r="F498" s="247" t="s">
        <v>1001</v>
      </c>
      <c r="G498" s="245"/>
      <c r="H498" s="248">
        <v>1.869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4" t="s">
        <v>161</v>
      </c>
      <c r="AU498" s="254" t="s">
        <v>82</v>
      </c>
      <c r="AV498" s="13" t="s">
        <v>82</v>
      </c>
      <c r="AW498" s="13" t="s">
        <v>32</v>
      </c>
      <c r="AX498" s="13" t="s">
        <v>75</v>
      </c>
      <c r="AY498" s="254" t="s">
        <v>147</v>
      </c>
    </row>
    <row r="499" s="13" customFormat="1">
      <c r="A499" s="13"/>
      <c r="B499" s="244"/>
      <c r="C499" s="245"/>
      <c r="D499" s="240" t="s">
        <v>161</v>
      </c>
      <c r="E499" s="246" t="s">
        <v>1</v>
      </c>
      <c r="F499" s="247" t="s">
        <v>967</v>
      </c>
      <c r="G499" s="245"/>
      <c r="H499" s="248">
        <v>25.5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4" t="s">
        <v>161</v>
      </c>
      <c r="AU499" s="254" t="s">
        <v>82</v>
      </c>
      <c r="AV499" s="13" t="s">
        <v>82</v>
      </c>
      <c r="AW499" s="13" t="s">
        <v>32</v>
      </c>
      <c r="AX499" s="13" t="s">
        <v>75</v>
      </c>
      <c r="AY499" s="254" t="s">
        <v>147</v>
      </c>
    </row>
    <row r="500" s="13" customFormat="1">
      <c r="A500" s="13"/>
      <c r="B500" s="244"/>
      <c r="C500" s="245"/>
      <c r="D500" s="240" t="s">
        <v>161</v>
      </c>
      <c r="E500" s="246" t="s">
        <v>1</v>
      </c>
      <c r="F500" s="247" t="s">
        <v>968</v>
      </c>
      <c r="G500" s="245"/>
      <c r="H500" s="248">
        <v>7.4000000000000004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4" t="s">
        <v>161</v>
      </c>
      <c r="AU500" s="254" t="s">
        <v>82</v>
      </c>
      <c r="AV500" s="13" t="s">
        <v>82</v>
      </c>
      <c r="AW500" s="13" t="s">
        <v>32</v>
      </c>
      <c r="AX500" s="13" t="s">
        <v>75</v>
      </c>
      <c r="AY500" s="254" t="s">
        <v>147</v>
      </c>
    </row>
    <row r="501" s="14" customFormat="1">
      <c r="A501" s="14"/>
      <c r="B501" s="255"/>
      <c r="C501" s="256"/>
      <c r="D501" s="240" t="s">
        <v>161</v>
      </c>
      <c r="E501" s="257" t="s">
        <v>1</v>
      </c>
      <c r="F501" s="258" t="s">
        <v>182</v>
      </c>
      <c r="G501" s="256"/>
      <c r="H501" s="259">
        <v>34.768999999999998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5" t="s">
        <v>161</v>
      </c>
      <c r="AU501" s="265" t="s">
        <v>82</v>
      </c>
      <c r="AV501" s="14" t="s">
        <v>154</v>
      </c>
      <c r="AW501" s="14" t="s">
        <v>32</v>
      </c>
      <c r="AX501" s="14" t="s">
        <v>80</v>
      </c>
      <c r="AY501" s="265" t="s">
        <v>147</v>
      </c>
    </row>
    <row r="502" s="2" customFormat="1" ht="24.15" customHeight="1">
      <c r="A502" s="37"/>
      <c r="B502" s="38"/>
      <c r="C502" s="226" t="s">
        <v>1002</v>
      </c>
      <c r="D502" s="226" t="s">
        <v>150</v>
      </c>
      <c r="E502" s="227" t="s">
        <v>1003</v>
      </c>
      <c r="F502" s="228" t="s">
        <v>1004</v>
      </c>
      <c r="G502" s="229" t="s">
        <v>153</v>
      </c>
      <c r="H502" s="230">
        <v>22.300000000000001</v>
      </c>
      <c r="I502" s="231"/>
      <c r="J502" s="232">
        <f>ROUND(I502*H502,2)</f>
        <v>0</v>
      </c>
      <c r="K502" s="233"/>
      <c r="L502" s="43"/>
      <c r="M502" s="234" t="s">
        <v>1</v>
      </c>
      <c r="N502" s="235" t="s">
        <v>40</v>
      </c>
      <c r="O502" s="90"/>
      <c r="P502" s="236">
        <f>O502*H502</f>
        <v>0</v>
      </c>
      <c r="Q502" s="236">
        <v>0.0060499999999999998</v>
      </c>
      <c r="R502" s="236">
        <f>Q502*H502</f>
        <v>0.13491500000000001</v>
      </c>
      <c r="S502" s="236">
        <v>0</v>
      </c>
      <c r="T502" s="237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8" t="s">
        <v>218</v>
      </c>
      <c r="AT502" s="238" t="s">
        <v>150</v>
      </c>
      <c r="AU502" s="238" t="s">
        <v>82</v>
      </c>
      <c r="AY502" s="16" t="s">
        <v>147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6" t="s">
        <v>80</v>
      </c>
      <c r="BK502" s="239">
        <f>ROUND(I502*H502,2)</f>
        <v>0</v>
      </c>
      <c r="BL502" s="16" t="s">
        <v>218</v>
      </c>
      <c r="BM502" s="238" t="s">
        <v>1005</v>
      </c>
    </row>
    <row r="503" s="13" customFormat="1">
      <c r="A503" s="13"/>
      <c r="B503" s="244"/>
      <c r="C503" s="245"/>
      <c r="D503" s="240" t="s">
        <v>161</v>
      </c>
      <c r="E503" s="246" t="s">
        <v>1</v>
      </c>
      <c r="F503" s="247" t="s">
        <v>964</v>
      </c>
      <c r="G503" s="245"/>
      <c r="H503" s="248">
        <v>22.300000000000001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4" t="s">
        <v>161</v>
      </c>
      <c r="AU503" s="254" t="s">
        <v>82</v>
      </c>
      <c r="AV503" s="13" t="s">
        <v>82</v>
      </c>
      <c r="AW503" s="13" t="s">
        <v>32</v>
      </c>
      <c r="AX503" s="13" t="s">
        <v>80</v>
      </c>
      <c r="AY503" s="254" t="s">
        <v>147</v>
      </c>
    </row>
    <row r="504" s="2" customFormat="1" ht="14.4" customHeight="1">
      <c r="A504" s="37"/>
      <c r="B504" s="38"/>
      <c r="C504" s="266" t="s">
        <v>1006</v>
      </c>
      <c r="D504" s="266" t="s">
        <v>255</v>
      </c>
      <c r="E504" s="267" t="s">
        <v>1007</v>
      </c>
      <c r="F504" s="268" t="s">
        <v>1008</v>
      </c>
      <c r="G504" s="269" t="s">
        <v>153</v>
      </c>
      <c r="H504" s="270">
        <v>24.530000000000001</v>
      </c>
      <c r="I504" s="271"/>
      <c r="J504" s="272">
        <f>ROUND(I504*H504,2)</f>
        <v>0</v>
      </c>
      <c r="K504" s="273"/>
      <c r="L504" s="274"/>
      <c r="M504" s="275" t="s">
        <v>1</v>
      </c>
      <c r="N504" s="276" t="s">
        <v>40</v>
      </c>
      <c r="O504" s="90"/>
      <c r="P504" s="236">
        <f>O504*H504</f>
        <v>0</v>
      </c>
      <c r="Q504" s="236">
        <v>0.0129</v>
      </c>
      <c r="R504" s="236">
        <f>Q504*H504</f>
        <v>0.31643700000000002</v>
      </c>
      <c r="S504" s="236">
        <v>0</v>
      </c>
      <c r="T504" s="237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8" t="s">
        <v>286</v>
      </c>
      <c r="AT504" s="238" t="s">
        <v>255</v>
      </c>
      <c r="AU504" s="238" t="s">
        <v>82</v>
      </c>
      <c r="AY504" s="16" t="s">
        <v>147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6" t="s">
        <v>80</v>
      </c>
      <c r="BK504" s="239">
        <f>ROUND(I504*H504,2)</f>
        <v>0</v>
      </c>
      <c r="BL504" s="16" t="s">
        <v>218</v>
      </c>
      <c r="BM504" s="238" t="s">
        <v>1009</v>
      </c>
    </row>
    <row r="505" s="13" customFormat="1">
      <c r="A505" s="13"/>
      <c r="B505" s="244"/>
      <c r="C505" s="245"/>
      <c r="D505" s="240" t="s">
        <v>161</v>
      </c>
      <c r="E505" s="245"/>
      <c r="F505" s="247" t="s">
        <v>1010</v>
      </c>
      <c r="G505" s="245"/>
      <c r="H505" s="248">
        <v>24.530000000000001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4" t="s">
        <v>161</v>
      </c>
      <c r="AU505" s="254" t="s">
        <v>82</v>
      </c>
      <c r="AV505" s="13" t="s">
        <v>82</v>
      </c>
      <c r="AW505" s="13" t="s">
        <v>4</v>
      </c>
      <c r="AX505" s="13" t="s">
        <v>80</v>
      </c>
      <c r="AY505" s="254" t="s">
        <v>147</v>
      </c>
    </row>
    <row r="506" s="2" customFormat="1" ht="24.15" customHeight="1">
      <c r="A506" s="37"/>
      <c r="B506" s="38"/>
      <c r="C506" s="226" t="s">
        <v>1011</v>
      </c>
      <c r="D506" s="226" t="s">
        <v>150</v>
      </c>
      <c r="E506" s="227" t="s">
        <v>1012</v>
      </c>
      <c r="F506" s="228" t="s">
        <v>1013</v>
      </c>
      <c r="G506" s="229" t="s">
        <v>153</v>
      </c>
      <c r="H506" s="230">
        <v>32.899999999999999</v>
      </c>
      <c r="I506" s="231"/>
      <c r="J506" s="232">
        <f>ROUND(I506*H506,2)</f>
        <v>0</v>
      </c>
      <c r="K506" s="233"/>
      <c r="L506" s="43"/>
      <c r="M506" s="234" t="s">
        <v>1</v>
      </c>
      <c r="N506" s="235" t="s">
        <v>40</v>
      </c>
      <c r="O506" s="90"/>
      <c r="P506" s="236">
        <f>O506*H506</f>
        <v>0</v>
      </c>
      <c r="Q506" s="236">
        <v>0.0053</v>
      </c>
      <c r="R506" s="236">
        <f>Q506*H506</f>
        <v>0.17437</v>
      </c>
      <c r="S506" s="236">
        <v>0</v>
      </c>
      <c r="T506" s="237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8" t="s">
        <v>218</v>
      </c>
      <c r="AT506" s="238" t="s">
        <v>150</v>
      </c>
      <c r="AU506" s="238" t="s">
        <v>82</v>
      </c>
      <c r="AY506" s="16" t="s">
        <v>147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6" t="s">
        <v>80</v>
      </c>
      <c r="BK506" s="239">
        <f>ROUND(I506*H506,2)</f>
        <v>0</v>
      </c>
      <c r="BL506" s="16" t="s">
        <v>218</v>
      </c>
      <c r="BM506" s="238" t="s">
        <v>1014</v>
      </c>
    </row>
    <row r="507" s="13" customFormat="1">
      <c r="A507" s="13"/>
      <c r="B507" s="244"/>
      <c r="C507" s="245"/>
      <c r="D507" s="240" t="s">
        <v>161</v>
      </c>
      <c r="E507" s="246" t="s">
        <v>1</v>
      </c>
      <c r="F507" s="247" t="s">
        <v>967</v>
      </c>
      <c r="G507" s="245"/>
      <c r="H507" s="248">
        <v>25.5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4" t="s">
        <v>161</v>
      </c>
      <c r="AU507" s="254" t="s">
        <v>82</v>
      </c>
      <c r="AV507" s="13" t="s">
        <v>82</v>
      </c>
      <c r="AW507" s="13" t="s">
        <v>32</v>
      </c>
      <c r="AX507" s="13" t="s">
        <v>75</v>
      </c>
      <c r="AY507" s="254" t="s">
        <v>147</v>
      </c>
    </row>
    <row r="508" s="13" customFormat="1">
      <c r="A508" s="13"/>
      <c r="B508" s="244"/>
      <c r="C508" s="245"/>
      <c r="D508" s="240" t="s">
        <v>161</v>
      </c>
      <c r="E508" s="246" t="s">
        <v>1</v>
      </c>
      <c r="F508" s="247" t="s">
        <v>968</v>
      </c>
      <c r="G508" s="245"/>
      <c r="H508" s="248">
        <v>7.4000000000000004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4" t="s">
        <v>161</v>
      </c>
      <c r="AU508" s="254" t="s">
        <v>82</v>
      </c>
      <c r="AV508" s="13" t="s">
        <v>82</v>
      </c>
      <c r="AW508" s="13" t="s">
        <v>32</v>
      </c>
      <c r="AX508" s="13" t="s">
        <v>75</v>
      </c>
      <c r="AY508" s="254" t="s">
        <v>147</v>
      </c>
    </row>
    <row r="509" s="14" customFormat="1">
      <c r="A509" s="14"/>
      <c r="B509" s="255"/>
      <c r="C509" s="256"/>
      <c r="D509" s="240" t="s">
        <v>161</v>
      </c>
      <c r="E509" s="257" t="s">
        <v>1</v>
      </c>
      <c r="F509" s="258" t="s">
        <v>182</v>
      </c>
      <c r="G509" s="256"/>
      <c r="H509" s="259">
        <v>32.899999999999999</v>
      </c>
      <c r="I509" s="260"/>
      <c r="J509" s="256"/>
      <c r="K509" s="256"/>
      <c r="L509" s="261"/>
      <c r="M509" s="262"/>
      <c r="N509" s="263"/>
      <c r="O509" s="263"/>
      <c r="P509" s="263"/>
      <c r="Q509" s="263"/>
      <c r="R509" s="263"/>
      <c r="S509" s="263"/>
      <c r="T509" s="26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5" t="s">
        <v>161</v>
      </c>
      <c r="AU509" s="265" t="s">
        <v>82</v>
      </c>
      <c r="AV509" s="14" t="s">
        <v>154</v>
      </c>
      <c r="AW509" s="14" t="s">
        <v>32</v>
      </c>
      <c r="AX509" s="14" t="s">
        <v>80</v>
      </c>
      <c r="AY509" s="265" t="s">
        <v>147</v>
      </c>
    </row>
    <row r="510" s="2" customFormat="1" ht="14.4" customHeight="1">
      <c r="A510" s="37"/>
      <c r="B510" s="38"/>
      <c r="C510" s="266" t="s">
        <v>1015</v>
      </c>
      <c r="D510" s="266" t="s">
        <v>255</v>
      </c>
      <c r="E510" s="267" t="s">
        <v>1016</v>
      </c>
      <c r="F510" s="268" t="s">
        <v>1017</v>
      </c>
      <c r="G510" s="269" t="s">
        <v>153</v>
      </c>
      <c r="H510" s="270">
        <v>36.189999999999998</v>
      </c>
      <c r="I510" s="271"/>
      <c r="J510" s="272">
        <f>ROUND(I510*H510,2)</f>
        <v>0</v>
      </c>
      <c r="K510" s="273"/>
      <c r="L510" s="274"/>
      <c r="M510" s="275" t="s">
        <v>1</v>
      </c>
      <c r="N510" s="276" t="s">
        <v>40</v>
      </c>
      <c r="O510" s="90"/>
      <c r="P510" s="236">
        <f>O510*H510</f>
        <v>0</v>
      </c>
      <c r="Q510" s="236">
        <v>0.0126</v>
      </c>
      <c r="R510" s="236">
        <f>Q510*H510</f>
        <v>0.45599399999999995</v>
      </c>
      <c r="S510" s="236">
        <v>0</v>
      </c>
      <c r="T510" s="237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8" t="s">
        <v>286</v>
      </c>
      <c r="AT510" s="238" t="s">
        <v>255</v>
      </c>
      <c r="AU510" s="238" t="s">
        <v>82</v>
      </c>
      <c r="AY510" s="16" t="s">
        <v>147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6" t="s">
        <v>80</v>
      </c>
      <c r="BK510" s="239">
        <f>ROUND(I510*H510,2)</f>
        <v>0</v>
      </c>
      <c r="BL510" s="16" t="s">
        <v>218</v>
      </c>
      <c r="BM510" s="238" t="s">
        <v>1018</v>
      </c>
    </row>
    <row r="511" s="13" customFormat="1">
      <c r="A511" s="13"/>
      <c r="B511" s="244"/>
      <c r="C511" s="245"/>
      <c r="D511" s="240" t="s">
        <v>161</v>
      </c>
      <c r="E511" s="245"/>
      <c r="F511" s="247" t="s">
        <v>1019</v>
      </c>
      <c r="G511" s="245"/>
      <c r="H511" s="248">
        <v>36.189999999999998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4" t="s">
        <v>161</v>
      </c>
      <c r="AU511" s="254" t="s">
        <v>82</v>
      </c>
      <c r="AV511" s="13" t="s">
        <v>82</v>
      </c>
      <c r="AW511" s="13" t="s">
        <v>4</v>
      </c>
      <c r="AX511" s="13" t="s">
        <v>80</v>
      </c>
      <c r="AY511" s="254" t="s">
        <v>147</v>
      </c>
    </row>
    <row r="512" s="2" customFormat="1" ht="24.15" customHeight="1">
      <c r="A512" s="37"/>
      <c r="B512" s="38"/>
      <c r="C512" s="226" t="s">
        <v>1020</v>
      </c>
      <c r="D512" s="226" t="s">
        <v>150</v>
      </c>
      <c r="E512" s="227" t="s">
        <v>1021</v>
      </c>
      <c r="F512" s="228" t="s">
        <v>1022</v>
      </c>
      <c r="G512" s="229" t="s">
        <v>153</v>
      </c>
      <c r="H512" s="230">
        <v>7.4000000000000004</v>
      </c>
      <c r="I512" s="231"/>
      <c r="J512" s="232">
        <f>ROUND(I512*H512,2)</f>
        <v>0</v>
      </c>
      <c r="K512" s="233"/>
      <c r="L512" s="43"/>
      <c r="M512" s="234" t="s">
        <v>1</v>
      </c>
      <c r="N512" s="235" t="s">
        <v>40</v>
      </c>
      <c r="O512" s="90"/>
      <c r="P512" s="236">
        <f>O512*H512</f>
        <v>0</v>
      </c>
      <c r="Q512" s="236">
        <v>0</v>
      </c>
      <c r="R512" s="236">
        <f>Q512*H512</f>
        <v>0</v>
      </c>
      <c r="S512" s="236">
        <v>0</v>
      </c>
      <c r="T512" s="23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8" t="s">
        <v>218</v>
      </c>
      <c r="AT512" s="238" t="s">
        <v>150</v>
      </c>
      <c r="AU512" s="238" t="s">
        <v>82</v>
      </c>
      <c r="AY512" s="16" t="s">
        <v>147</v>
      </c>
      <c r="BE512" s="239">
        <f>IF(N512="základní",J512,0)</f>
        <v>0</v>
      </c>
      <c r="BF512" s="239">
        <f>IF(N512="snížená",J512,0)</f>
        <v>0</v>
      </c>
      <c r="BG512" s="239">
        <f>IF(N512="zákl. přenesená",J512,0)</f>
        <v>0</v>
      </c>
      <c r="BH512" s="239">
        <f>IF(N512="sníž. přenesená",J512,0)</f>
        <v>0</v>
      </c>
      <c r="BI512" s="239">
        <f>IF(N512="nulová",J512,0)</f>
        <v>0</v>
      </c>
      <c r="BJ512" s="16" t="s">
        <v>80</v>
      </c>
      <c r="BK512" s="239">
        <f>ROUND(I512*H512,2)</f>
        <v>0</v>
      </c>
      <c r="BL512" s="16" t="s">
        <v>218</v>
      </c>
      <c r="BM512" s="238" t="s">
        <v>1023</v>
      </c>
    </row>
    <row r="513" s="13" customFormat="1">
      <c r="A513" s="13"/>
      <c r="B513" s="244"/>
      <c r="C513" s="245"/>
      <c r="D513" s="240" t="s">
        <v>161</v>
      </c>
      <c r="E513" s="246" t="s">
        <v>1</v>
      </c>
      <c r="F513" s="247" t="s">
        <v>968</v>
      </c>
      <c r="G513" s="245"/>
      <c r="H513" s="248">
        <v>7.4000000000000004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4" t="s">
        <v>161</v>
      </c>
      <c r="AU513" s="254" t="s">
        <v>82</v>
      </c>
      <c r="AV513" s="13" t="s">
        <v>82</v>
      </c>
      <c r="AW513" s="13" t="s">
        <v>32</v>
      </c>
      <c r="AX513" s="13" t="s">
        <v>80</v>
      </c>
      <c r="AY513" s="254" t="s">
        <v>147</v>
      </c>
    </row>
    <row r="514" s="2" customFormat="1" ht="24.15" customHeight="1">
      <c r="A514" s="37"/>
      <c r="B514" s="38"/>
      <c r="C514" s="226" t="s">
        <v>1024</v>
      </c>
      <c r="D514" s="226" t="s">
        <v>150</v>
      </c>
      <c r="E514" s="227" t="s">
        <v>1025</v>
      </c>
      <c r="F514" s="228" t="s">
        <v>1026</v>
      </c>
      <c r="G514" s="229" t="s">
        <v>153</v>
      </c>
      <c r="H514" s="230">
        <v>7.4000000000000004</v>
      </c>
      <c r="I514" s="231"/>
      <c r="J514" s="232">
        <f>ROUND(I514*H514,2)</f>
        <v>0</v>
      </c>
      <c r="K514" s="233"/>
      <c r="L514" s="43"/>
      <c r="M514" s="234" t="s">
        <v>1</v>
      </c>
      <c r="N514" s="235" t="s">
        <v>40</v>
      </c>
      <c r="O514" s="90"/>
      <c r="P514" s="236">
        <f>O514*H514</f>
        <v>0</v>
      </c>
      <c r="Q514" s="236">
        <v>0</v>
      </c>
      <c r="R514" s="236">
        <f>Q514*H514</f>
        <v>0</v>
      </c>
      <c r="S514" s="236">
        <v>0</v>
      </c>
      <c r="T514" s="237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8" t="s">
        <v>218</v>
      </c>
      <c r="AT514" s="238" t="s">
        <v>150</v>
      </c>
      <c r="AU514" s="238" t="s">
        <v>82</v>
      </c>
      <c r="AY514" s="16" t="s">
        <v>147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6" t="s">
        <v>80</v>
      </c>
      <c r="BK514" s="239">
        <f>ROUND(I514*H514,2)</f>
        <v>0</v>
      </c>
      <c r="BL514" s="16" t="s">
        <v>218</v>
      </c>
      <c r="BM514" s="238" t="s">
        <v>1027</v>
      </c>
    </row>
    <row r="515" s="2" customFormat="1" ht="24.15" customHeight="1">
      <c r="A515" s="37"/>
      <c r="B515" s="38"/>
      <c r="C515" s="226" t="s">
        <v>1028</v>
      </c>
      <c r="D515" s="226" t="s">
        <v>150</v>
      </c>
      <c r="E515" s="227" t="s">
        <v>1029</v>
      </c>
      <c r="F515" s="228" t="s">
        <v>1030</v>
      </c>
      <c r="G515" s="229" t="s">
        <v>252</v>
      </c>
      <c r="H515" s="230">
        <v>1</v>
      </c>
      <c r="I515" s="231"/>
      <c r="J515" s="232">
        <f>ROUND(I515*H515,2)</f>
        <v>0</v>
      </c>
      <c r="K515" s="233"/>
      <c r="L515" s="43"/>
      <c r="M515" s="234" t="s">
        <v>1</v>
      </c>
      <c r="N515" s="235" t="s">
        <v>40</v>
      </c>
      <c r="O515" s="90"/>
      <c r="P515" s="236">
        <f>O515*H515</f>
        <v>0</v>
      </c>
      <c r="Q515" s="236">
        <v>0</v>
      </c>
      <c r="R515" s="236">
        <f>Q515*H515</f>
        <v>0</v>
      </c>
      <c r="S515" s="236">
        <v>0.00036000000000000002</v>
      </c>
      <c r="T515" s="237">
        <f>S515*H515</f>
        <v>0.00036000000000000002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8" t="s">
        <v>218</v>
      </c>
      <c r="AT515" s="238" t="s">
        <v>150</v>
      </c>
      <c r="AU515" s="238" t="s">
        <v>82</v>
      </c>
      <c r="AY515" s="16" t="s">
        <v>147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6" t="s">
        <v>80</v>
      </c>
      <c r="BK515" s="239">
        <f>ROUND(I515*H515,2)</f>
        <v>0</v>
      </c>
      <c r="BL515" s="16" t="s">
        <v>218</v>
      </c>
      <c r="BM515" s="238" t="s">
        <v>1031</v>
      </c>
    </row>
    <row r="516" s="2" customFormat="1" ht="24.15" customHeight="1">
      <c r="A516" s="37"/>
      <c r="B516" s="38"/>
      <c r="C516" s="226" t="s">
        <v>1032</v>
      </c>
      <c r="D516" s="226" t="s">
        <v>150</v>
      </c>
      <c r="E516" s="227" t="s">
        <v>1029</v>
      </c>
      <c r="F516" s="228" t="s">
        <v>1030</v>
      </c>
      <c r="G516" s="229" t="s">
        <v>252</v>
      </c>
      <c r="H516" s="230">
        <v>1</v>
      </c>
      <c r="I516" s="231"/>
      <c r="J516" s="232">
        <f>ROUND(I516*H516,2)</f>
        <v>0</v>
      </c>
      <c r="K516" s="233"/>
      <c r="L516" s="43"/>
      <c r="M516" s="234" t="s">
        <v>1</v>
      </c>
      <c r="N516" s="235" t="s">
        <v>40</v>
      </c>
      <c r="O516" s="90"/>
      <c r="P516" s="236">
        <f>O516*H516</f>
        <v>0</v>
      </c>
      <c r="Q516" s="236">
        <v>0</v>
      </c>
      <c r="R516" s="236">
        <f>Q516*H516</f>
        <v>0</v>
      </c>
      <c r="S516" s="236">
        <v>0.00036000000000000002</v>
      </c>
      <c r="T516" s="237">
        <f>S516*H516</f>
        <v>0.00036000000000000002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38" t="s">
        <v>218</v>
      </c>
      <c r="AT516" s="238" t="s">
        <v>150</v>
      </c>
      <c r="AU516" s="238" t="s">
        <v>82</v>
      </c>
      <c r="AY516" s="16" t="s">
        <v>147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6" t="s">
        <v>80</v>
      </c>
      <c r="BK516" s="239">
        <f>ROUND(I516*H516,2)</f>
        <v>0</v>
      </c>
      <c r="BL516" s="16" t="s">
        <v>218</v>
      </c>
      <c r="BM516" s="238" t="s">
        <v>1033</v>
      </c>
    </row>
    <row r="517" s="2" customFormat="1" ht="14.4" customHeight="1">
      <c r="A517" s="37"/>
      <c r="B517" s="38"/>
      <c r="C517" s="226" t="s">
        <v>1034</v>
      </c>
      <c r="D517" s="226" t="s">
        <v>150</v>
      </c>
      <c r="E517" s="227" t="s">
        <v>1035</v>
      </c>
      <c r="F517" s="228" t="s">
        <v>1036</v>
      </c>
      <c r="G517" s="229" t="s">
        <v>252</v>
      </c>
      <c r="H517" s="230">
        <v>1</v>
      </c>
      <c r="I517" s="231"/>
      <c r="J517" s="232">
        <f>ROUND(I517*H517,2)</f>
        <v>0</v>
      </c>
      <c r="K517" s="233"/>
      <c r="L517" s="43"/>
      <c r="M517" s="234" t="s">
        <v>1</v>
      </c>
      <c r="N517" s="235" t="s">
        <v>40</v>
      </c>
      <c r="O517" s="90"/>
      <c r="P517" s="236">
        <f>O517*H517</f>
        <v>0</v>
      </c>
      <c r="Q517" s="236">
        <v>0.00020000000000000001</v>
      </c>
      <c r="R517" s="236">
        <f>Q517*H517</f>
        <v>0.00020000000000000001</v>
      </c>
      <c r="S517" s="236">
        <v>0</v>
      </c>
      <c r="T517" s="237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8" t="s">
        <v>218</v>
      </c>
      <c r="AT517" s="238" t="s">
        <v>150</v>
      </c>
      <c r="AU517" s="238" t="s">
        <v>82</v>
      </c>
      <c r="AY517" s="16" t="s">
        <v>147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6" t="s">
        <v>80</v>
      </c>
      <c r="BK517" s="239">
        <f>ROUND(I517*H517,2)</f>
        <v>0</v>
      </c>
      <c r="BL517" s="16" t="s">
        <v>218</v>
      </c>
      <c r="BM517" s="238" t="s">
        <v>1037</v>
      </c>
    </row>
    <row r="518" s="2" customFormat="1" ht="14.4" customHeight="1">
      <c r="A518" s="37"/>
      <c r="B518" s="38"/>
      <c r="C518" s="266" t="s">
        <v>1038</v>
      </c>
      <c r="D518" s="266" t="s">
        <v>255</v>
      </c>
      <c r="E518" s="267" t="s">
        <v>621</v>
      </c>
      <c r="F518" s="268" t="s">
        <v>622</v>
      </c>
      <c r="G518" s="269" t="s">
        <v>252</v>
      </c>
      <c r="H518" s="270">
        <v>1</v>
      </c>
      <c r="I518" s="271"/>
      <c r="J518" s="272">
        <f>ROUND(I518*H518,2)</f>
        <v>0</v>
      </c>
      <c r="K518" s="273"/>
      <c r="L518" s="274"/>
      <c r="M518" s="275" t="s">
        <v>1</v>
      </c>
      <c r="N518" s="276" t="s">
        <v>40</v>
      </c>
      <c r="O518" s="90"/>
      <c r="P518" s="236">
        <f>O518*H518</f>
        <v>0</v>
      </c>
      <c r="Q518" s="236">
        <v>0.0010200000000000001</v>
      </c>
      <c r="R518" s="236">
        <f>Q518*H518</f>
        <v>0.0010200000000000001</v>
      </c>
      <c r="S518" s="236">
        <v>0</v>
      </c>
      <c r="T518" s="237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38" t="s">
        <v>286</v>
      </c>
      <c r="AT518" s="238" t="s">
        <v>255</v>
      </c>
      <c r="AU518" s="238" t="s">
        <v>82</v>
      </c>
      <c r="AY518" s="16" t="s">
        <v>147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6" t="s">
        <v>80</v>
      </c>
      <c r="BK518" s="239">
        <f>ROUND(I518*H518,2)</f>
        <v>0</v>
      </c>
      <c r="BL518" s="16" t="s">
        <v>218</v>
      </c>
      <c r="BM518" s="238" t="s">
        <v>1039</v>
      </c>
    </row>
    <row r="519" s="2" customFormat="1" ht="14.4" customHeight="1">
      <c r="A519" s="37"/>
      <c r="B519" s="38"/>
      <c r="C519" s="226" t="s">
        <v>1040</v>
      </c>
      <c r="D519" s="226" t="s">
        <v>150</v>
      </c>
      <c r="E519" s="227" t="s">
        <v>1035</v>
      </c>
      <c r="F519" s="228" t="s">
        <v>1036</v>
      </c>
      <c r="G519" s="229" t="s">
        <v>252</v>
      </c>
      <c r="H519" s="230">
        <v>1</v>
      </c>
      <c r="I519" s="231"/>
      <c r="J519" s="232">
        <f>ROUND(I519*H519,2)</f>
        <v>0</v>
      </c>
      <c r="K519" s="233"/>
      <c r="L519" s="43"/>
      <c r="M519" s="234" t="s">
        <v>1</v>
      </c>
      <c r="N519" s="235" t="s">
        <v>40</v>
      </c>
      <c r="O519" s="90"/>
      <c r="P519" s="236">
        <f>O519*H519</f>
        <v>0</v>
      </c>
      <c r="Q519" s="236">
        <v>0.00020000000000000001</v>
      </c>
      <c r="R519" s="236">
        <f>Q519*H519</f>
        <v>0.00020000000000000001</v>
      </c>
      <c r="S519" s="236">
        <v>0</v>
      </c>
      <c r="T519" s="237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8" t="s">
        <v>218</v>
      </c>
      <c r="AT519" s="238" t="s">
        <v>150</v>
      </c>
      <c r="AU519" s="238" t="s">
        <v>82</v>
      </c>
      <c r="AY519" s="16" t="s">
        <v>147</v>
      </c>
      <c r="BE519" s="239">
        <f>IF(N519="základní",J519,0)</f>
        <v>0</v>
      </c>
      <c r="BF519" s="239">
        <f>IF(N519="snížená",J519,0)</f>
        <v>0</v>
      </c>
      <c r="BG519" s="239">
        <f>IF(N519="zákl. přenesená",J519,0)</f>
        <v>0</v>
      </c>
      <c r="BH519" s="239">
        <f>IF(N519="sníž. přenesená",J519,0)</f>
        <v>0</v>
      </c>
      <c r="BI519" s="239">
        <f>IF(N519="nulová",J519,0)</f>
        <v>0</v>
      </c>
      <c r="BJ519" s="16" t="s">
        <v>80</v>
      </c>
      <c r="BK519" s="239">
        <f>ROUND(I519*H519,2)</f>
        <v>0</v>
      </c>
      <c r="BL519" s="16" t="s">
        <v>218</v>
      </c>
      <c r="BM519" s="238" t="s">
        <v>1041</v>
      </c>
    </row>
    <row r="520" s="2" customFormat="1" ht="14.4" customHeight="1">
      <c r="A520" s="37"/>
      <c r="B520" s="38"/>
      <c r="C520" s="266" t="s">
        <v>1042</v>
      </c>
      <c r="D520" s="266" t="s">
        <v>255</v>
      </c>
      <c r="E520" s="267" t="s">
        <v>1043</v>
      </c>
      <c r="F520" s="268" t="s">
        <v>1044</v>
      </c>
      <c r="G520" s="269" t="s">
        <v>252</v>
      </c>
      <c r="H520" s="270">
        <v>1</v>
      </c>
      <c r="I520" s="271"/>
      <c r="J520" s="272">
        <f>ROUND(I520*H520,2)</f>
        <v>0</v>
      </c>
      <c r="K520" s="273"/>
      <c r="L520" s="274"/>
      <c r="M520" s="275" t="s">
        <v>1</v>
      </c>
      <c r="N520" s="276" t="s">
        <v>40</v>
      </c>
      <c r="O520" s="90"/>
      <c r="P520" s="236">
        <f>O520*H520</f>
        <v>0</v>
      </c>
      <c r="Q520" s="236">
        <v>0.00031</v>
      </c>
      <c r="R520" s="236">
        <f>Q520*H520</f>
        <v>0.00031</v>
      </c>
      <c r="S520" s="236">
        <v>0</v>
      </c>
      <c r="T520" s="237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38" t="s">
        <v>286</v>
      </c>
      <c r="AT520" s="238" t="s">
        <v>255</v>
      </c>
      <c r="AU520" s="238" t="s">
        <v>82</v>
      </c>
      <c r="AY520" s="16" t="s">
        <v>147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6" t="s">
        <v>80</v>
      </c>
      <c r="BK520" s="239">
        <f>ROUND(I520*H520,2)</f>
        <v>0</v>
      </c>
      <c r="BL520" s="16" t="s">
        <v>218</v>
      </c>
      <c r="BM520" s="238" t="s">
        <v>1045</v>
      </c>
    </row>
    <row r="521" s="2" customFormat="1" ht="14.4" customHeight="1">
      <c r="A521" s="37"/>
      <c r="B521" s="38"/>
      <c r="C521" s="226" t="s">
        <v>1046</v>
      </c>
      <c r="D521" s="226" t="s">
        <v>150</v>
      </c>
      <c r="E521" s="227" t="s">
        <v>1047</v>
      </c>
      <c r="F521" s="228" t="s">
        <v>1048</v>
      </c>
      <c r="G521" s="229" t="s">
        <v>321</v>
      </c>
      <c r="H521" s="230">
        <v>7.5999999999999996</v>
      </c>
      <c r="I521" s="231"/>
      <c r="J521" s="232">
        <f>ROUND(I521*H521,2)</f>
        <v>0</v>
      </c>
      <c r="K521" s="233"/>
      <c r="L521" s="43"/>
      <c r="M521" s="234" t="s">
        <v>1</v>
      </c>
      <c r="N521" s="235" t="s">
        <v>40</v>
      </c>
      <c r="O521" s="90"/>
      <c r="P521" s="236">
        <f>O521*H521</f>
        <v>0</v>
      </c>
      <c r="Q521" s="236">
        <v>0.00055000000000000003</v>
      </c>
      <c r="R521" s="236">
        <f>Q521*H521</f>
        <v>0.0041799999999999997</v>
      </c>
      <c r="S521" s="236">
        <v>0</v>
      </c>
      <c r="T521" s="237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8" t="s">
        <v>218</v>
      </c>
      <c r="AT521" s="238" t="s">
        <v>150</v>
      </c>
      <c r="AU521" s="238" t="s">
        <v>82</v>
      </c>
      <c r="AY521" s="16" t="s">
        <v>147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6" t="s">
        <v>80</v>
      </c>
      <c r="BK521" s="239">
        <f>ROUND(I521*H521,2)</f>
        <v>0</v>
      </c>
      <c r="BL521" s="16" t="s">
        <v>218</v>
      </c>
      <c r="BM521" s="238" t="s">
        <v>1049</v>
      </c>
    </row>
    <row r="522" s="13" customFormat="1">
      <c r="A522" s="13"/>
      <c r="B522" s="244"/>
      <c r="C522" s="245"/>
      <c r="D522" s="240" t="s">
        <v>161</v>
      </c>
      <c r="E522" s="246" t="s">
        <v>1</v>
      </c>
      <c r="F522" s="247" t="s">
        <v>1050</v>
      </c>
      <c r="G522" s="245"/>
      <c r="H522" s="248">
        <v>7.5999999999999996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4" t="s">
        <v>161</v>
      </c>
      <c r="AU522" s="254" t="s">
        <v>82</v>
      </c>
      <c r="AV522" s="13" t="s">
        <v>82</v>
      </c>
      <c r="AW522" s="13" t="s">
        <v>32</v>
      </c>
      <c r="AX522" s="13" t="s">
        <v>80</v>
      </c>
      <c r="AY522" s="254" t="s">
        <v>147</v>
      </c>
    </row>
    <row r="523" s="2" customFormat="1" ht="14.4" customHeight="1">
      <c r="A523" s="37"/>
      <c r="B523" s="38"/>
      <c r="C523" s="226" t="s">
        <v>1051</v>
      </c>
      <c r="D523" s="226" t="s">
        <v>150</v>
      </c>
      <c r="E523" s="227" t="s">
        <v>1052</v>
      </c>
      <c r="F523" s="228" t="s">
        <v>1053</v>
      </c>
      <c r="G523" s="229" t="s">
        <v>321</v>
      </c>
      <c r="H523" s="230">
        <v>2.6499999999999999</v>
      </c>
      <c r="I523" s="231"/>
      <c r="J523" s="232">
        <f>ROUND(I523*H523,2)</f>
        <v>0</v>
      </c>
      <c r="K523" s="233"/>
      <c r="L523" s="43"/>
      <c r="M523" s="234" t="s">
        <v>1</v>
      </c>
      <c r="N523" s="235" t="s">
        <v>40</v>
      </c>
      <c r="O523" s="90"/>
      <c r="P523" s="236">
        <f>O523*H523</f>
        <v>0</v>
      </c>
      <c r="Q523" s="236">
        <v>0.00055000000000000003</v>
      </c>
      <c r="R523" s="236">
        <f>Q523*H523</f>
        <v>0.0014575</v>
      </c>
      <c r="S523" s="236">
        <v>0</v>
      </c>
      <c r="T523" s="237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8" t="s">
        <v>218</v>
      </c>
      <c r="AT523" s="238" t="s">
        <v>150</v>
      </c>
      <c r="AU523" s="238" t="s">
        <v>82</v>
      </c>
      <c r="AY523" s="16" t="s">
        <v>147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6" t="s">
        <v>80</v>
      </c>
      <c r="BK523" s="239">
        <f>ROUND(I523*H523,2)</f>
        <v>0</v>
      </c>
      <c r="BL523" s="16" t="s">
        <v>218</v>
      </c>
      <c r="BM523" s="238" t="s">
        <v>1054</v>
      </c>
    </row>
    <row r="524" s="13" customFormat="1">
      <c r="A524" s="13"/>
      <c r="B524" s="244"/>
      <c r="C524" s="245"/>
      <c r="D524" s="240" t="s">
        <v>161</v>
      </c>
      <c r="E524" s="246" t="s">
        <v>1</v>
      </c>
      <c r="F524" s="247" t="s">
        <v>840</v>
      </c>
      <c r="G524" s="245"/>
      <c r="H524" s="248">
        <v>2.6499999999999999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4" t="s">
        <v>161</v>
      </c>
      <c r="AU524" s="254" t="s">
        <v>82</v>
      </c>
      <c r="AV524" s="13" t="s">
        <v>82</v>
      </c>
      <c r="AW524" s="13" t="s">
        <v>32</v>
      </c>
      <c r="AX524" s="13" t="s">
        <v>80</v>
      </c>
      <c r="AY524" s="254" t="s">
        <v>147</v>
      </c>
    </row>
    <row r="525" s="2" customFormat="1" ht="14.4" customHeight="1">
      <c r="A525" s="37"/>
      <c r="B525" s="38"/>
      <c r="C525" s="226" t="s">
        <v>1055</v>
      </c>
      <c r="D525" s="226" t="s">
        <v>150</v>
      </c>
      <c r="E525" s="227" t="s">
        <v>1056</v>
      </c>
      <c r="F525" s="228" t="s">
        <v>1057</v>
      </c>
      <c r="G525" s="229" t="s">
        <v>321</v>
      </c>
      <c r="H525" s="230">
        <v>13.15</v>
      </c>
      <c r="I525" s="231"/>
      <c r="J525" s="232">
        <f>ROUND(I525*H525,2)</f>
        <v>0</v>
      </c>
      <c r="K525" s="233"/>
      <c r="L525" s="43"/>
      <c r="M525" s="234" t="s">
        <v>1</v>
      </c>
      <c r="N525" s="235" t="s">
        <v>40</v>
      </c>
      <c r="O525" s="90"/>
      <c r="P525" s="236">
        <f>O525*H525</f>
        <v>0</v>
      </c>
      <c r="Q525" s="236">
        <v>0.00050000000000000001</v>
      </c>
      <c r="R525" s="236">
        <f>Q525*H525</f>
        <v>0.0065750000000000001</v>
      </c>
      <c r="S525" s="236">
        <v>0</v>
      </c>
      <c r="T525" s="237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8" t="s">
        <v>218</v>
      </c>
      <c r="AT525" s="238" t="s">
        <v>150</v>
      </c>
      <c r="AU525" s="238" t="s">
        <v>82</v>
      </c>
      <c r="AY525" s="16" t="s">
        <v>147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6" t="s">
        <v>80</v>
      </c>
      <c r="BK525" s="239">
        <f>ROUND(I525*H525,2)</f>
        <v>0</v>
      </c>
      <c r="BL525" s="16" t="s">
        <v>218</v>
      </c>
      <c r="BM525" s="238" t="s">
        <v>1058</v>
      </c>
    </row>
    <row r="526" s="13" customFormat="1">
      <c r="A526" s="13"/>
      <c r="B526" s="244"/>
      <c r="C526" s="245"/>
      <c r="D526" s="240" t="s">
        <v>161</v>
      </c>
      <c r="E526" s="246" t="s">
        <v>1</v>
      </c>
      <c r="F526" s="247" t="s">
        <v>1059</v>
      </c>
      <c r="G526" s="245"/>
      <c r="H526" s="248">
        <v>13.15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4" t="s">
        <v>161</v>
      </c>
      <c r="AU526" s="254" t="s">
        <v>82</v>
      </c>
      <c r="AV526" s="13" t="s">
        <v>82</v>
      </c>
      <c r="AW526" s="13" t="s">
        <v>32</v>
      </c>
      <c r="AX526" s="13" t="s">
        <v>80</v>
      </c>
      <c r="AY526" s="254" t="s">
        <v>147</v>
      </c>
    </row>
    <row r="527" s="2" customFormat="1" ht="14.4" customHeight="1">
      <c r="A527" s="37"/>
      <c r="B527" s="38"/>
      <c r="C527" s="226" t="s">
        <v>1060</v>
      </c>
      <c r="D527" s="226" t="s">
        <v>150</v>
      </c>
      <c r="E527" s="227" t="s">
        <v>1056</v>
      </c>
      <c r="F527" s="228" t="s">
        <v>1057</v>
      </c>
      <c r="G527" s="229" t="s">
        <v>321</v>
      </c>
      <c r="H527" s="230">
        <v>16.75</v>
      </c>
      <c r="I527" s="231"/>
      <c r="J527" s="232">
        <f>ROUND(I527*H527,2)</f>
        <v>0</v>
      </c>
      <c r="K527" s="233"/>
      <c r="L527" s="43"/>
      <c r="M527" s="234" t="s">
        <v>1</v>
      </c>
      <c r="N527" s="235" t="s">
        <v>40</v>
      </c>
      <c r="O527" s="90"/>
      <c r="P527" s="236">
        <f>O527*H527</f>
        <v>0</v>
      </c>
      <c r="Q527" s="236">
        <v>0.00050000000000000001</v>
      </c>
      <c r="R527" s="236">
        <f>Q527*H527</f>
        <v>0.0083750000000000005</v>
      </c>
      <c r="S527" s="236">
        <v>0</v>
      </c>
      <c r="T527" s="237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8" t="s">
        <v>218</v>
      </c>
      <c r="AT527" s="238" t="s">
        <v>150</v>
      </c>
      <c r="AU527" s="238" t="s">
        <v>82</v>
      </c>
      <c r="AY527" s="16" t="s">
        <v>147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6" t="s">
        <v>80</v>
      </c>
      <c r="BK527" s="239">
        <f>ROUND(I527*H527,2)</f>
        <v>0</v>
      </c>
      <c r="BL527" s="16" t="s">
        <v>218</v>
      </c>
      <c r="BM527" s="238" t="s">
        <v>1061</v>
      </c>
    </row>
    <row r="528" s="13" customFormat="1">
      <c r="A528" s="13"/>
      <c r="B528" s="244"/>
      <c r="C528" s="245"/>
      <c r="D528" s="240" t="s">
        <v>161</v>
      </c>
      <c r="E528" s="246" t="s">
        <v>1</v>
      </c>
      <c r="F528" s="247" t="s">
        <v>1062</v>
      </c>
      <c r="G528" s="245"/>
      <c r="H528" s="248">
        <v>16.75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4" t="s">
        <v>161</v>
      </c>
      <c r="AU528" s="254" t="s">
        <v>82</v>
      </c>
      <c r="AV528" s="13" t="s">
        <v>82</v>
      </c>
      <c r="AW528" s="13" t="s">
        <v>32</v>
      </c>
      <c r="AX528" s="13" t="s">
        <v>80</v>
      </c>
      <c r="AY528" s="254" t="s">
        <v>147</v>
      </c>
    </row>
    <row r="529" s="2" customFormat="1" ht="24.15" customHeight="1">
      <c r="A529" s="37"/>
      <c r="B529" s="38"/>
      <c r="C529" s="226" t="s">
        <v>1063</v>
      </c>
      <c r="D529" s="226" t="s">
        <v>150</v>
      </c>
      <c r="E529" s="227" t="s">
        <v>1064</v>
      </c>
      <c r="F529" s="228" t="s">
        <v>1065</v>
      </c>
      <c r="G529" s="229" t="s">
        <v>153</v>
      </c>
      <c r="H529" s="230">
        <v>22.300000000000001</v>
      </c>
      <c r="I529" s="231"/>
      <c r="J529" s="232">
        <f>ROUND(I529*H529,2)</f>
        <v>0</v>
      </c>
      <c r="K529" s="233"/>
      <c r="L529" s="43"/>
      <c r="M529" s="234" t="s">
        <v>1</v>
      </c>
      <c r="N529" s="235" t="s">
        <v>40</v>
      </c>
      <c r="O529" s="90"/>
      <c r="P529" s="236">
        <f>O529*H529</f>
        <v>0</v>
      </c>
      <c r="Q529" s="236">
        <v>5.0000000000000002E-05</v>
      </c>
      <c r="R529" s="236">
        <f>Q529*H529</f>
        <v>0.0011150000000000001</v>
      </c>
      <c r="S529" s="236">
        <v>0</v>
      </c>
      <c r="T529" s="237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8" t="s">
        <v>218</v>
      </c>
      <c r="AT529" s="238" t="s">
        <v>150</v>
      </c>
      <c r="AU529" s="238" t="s">
        <v>82</v>
      </c>
      <c r="AY529" s="16" t="s">
        <v>147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6" t="s">
        <v>80</v>
      </c>
      <c r="BK529" s="239">
        <f>ROUND(I529*H529,2)</f>
        <v>0</v>
      </c>
      <c r="BL529" s="16" t="s">
        <v>218</v>
      </c>
      <c r="BM529" s="238" t="s">
        <v>1066</v>
      </c>
    </row>
    <row r="530" s="2" customFormat="1" ht="24.15" customHeight="1">
      <c r="A530" s="37"/>
      <c r="B530" s="38"/>
      <c r="C530" s="226" t="s">
        <v>1067</v>
      </c>
      <c r="D530" s="226" t="s">
        <v>150</v>
      </c>
      <c r="E530" s="227" t="s">
        <v>1064</v>
      </c>
      <c r="F530" s="228" t="s">
        <v>1065</v>
      </c>
      <c r="G530" s="229" t="s">
        <v>153</v>
      </c>
      <c r="H530" s="230">
        <v>32.899999999999999</v>
      </c>
      <c r="I530" s="231"/>
      <c r="J530" s="232">
        <f>ROUND(I530*H530,2)</f>
        <v>0</v>
      </c>
      <c r="K530" s="233"/>
      <c r="L530" s="43"/>
      <c r="M530" s="234" t="s">
        <v>1</v>
      </c>
      <c r="N530" s="235" t="s">
        <v>40</v>
      </c>
      <c r="O530" s="90"/>
      <c r="P530" s="236">
        <f>O530*H530</f>
        <v>0</v>
      </c>
      <c r="Q530" s="236">
        <v>5.0000000000000002E-05</v>
      </c>
      <c r="R530" s="236">
        <f>Q530*H530</f>
        <v>0.001645</v>
      </c>
      <c r="S530" s="236">
        <v>0</v>
      </c>
      <c r="T530" s="237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8" t="s">
        <v>218</v>
      </c>
      <c r="AT530" s="238" t="s">
        <v>150</v>
      </c>
      <c r="AU530" s="238" t="s">
        <v>82</v>
      </c>
      <c r="AY530" s="16" t="s">
        <v>147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6" t="s">
        <v>80</v>
      </c>
      <c r="BK530" s="239">
        <f>ROUND(I530*H530,2)</f>
        <v>0</v>
      </c>
      <c r="BL530" s="16" t="s">
        <v>218</v>
      </c>
      <c r="BM530" s="238" t="s">
        <v>1068</v>
      </c>
    </row>
    <row r="531" s="13" customFormat="1">
      <c r="A531" s="13"/>
      <c r="B531" s="244"/>
      <c r="C531" s="245"/>
      <c r="D531" s="240" t="s">
        <v>161</v>
      </c>
      <c r="E531" s="246" t="s">
        <v>1</v>
      </c>
      <c r="F531" s="247" t="s">
        <v>967</v>
      </c>
      <c r="G531" s="245"/>
      <c r="H531" s="248">
        <v>25.5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4" t="s">
        <v>161</v>
      </c>
      <c r="AU531" s="254" t="s">
        <v>82</v>
      </c>
      <c r="AV531" s="13" t="s">
        <v>82</v>
      </c>
      <c r="AW531" s="13" t="s">
        <v>32</v>
      </c>
      <c r="AX531" s="13" t="s">
        <v>75</v>
      </c>
      <c r="AY531" s="254" t="s">
        <v>147</v>
      </c>
    </row>
    <row r="532" s="13" customFormat="1">
      <c r="A532" s="13"/>
      <c r="B532" s="244"/>
      <c r="C532" s="245"/>
      <c r="D532" s="240" t="s">
        <v>161</v>
      </c>
      <c r="E532" s="246" t="s">
        <v>1</v>
      </c>
      <c r="F532" s="247" t="s">
        <v>968</v>
      </c>
      <c r="G532" s="245"/>
      <c r="H532" s="248">
        <v>7.4000000000000004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4" t="s">
        <v>161</v>
      </c>
      <c r="AU532" s="254" t="s">
        <v>82</v>
      </c>
      <c r="AV532" s="13" t="s">
        <v>82</v>
      </c>
      <c r="AW532" s="13" t="s">
        <v>32</v>
      </c>
      <c r="AX532" s="13" t="s">
        <v>75</v>
      </c>
      <c r="AY532" s="254" t="s">
        <v>147</v>
      </c>
    </row>
    <row r="533" s="14" customFormat="1">
      <c r="A533" s="14"/>
      <c r="B533" s="255"/>
      <c r="C533" s="256"/>
      <c r="D533" s="240" t="s">
        <v>161</v>
      </c>
      <c r="E533" s="257" t="s">
        <v>1</v>
      </c>
      <c r="F533" s="258" t="s">
        <v>182</v>
      </c>
      <c r="G533" s="256"/>
      <c r="H533" s="259">
        <v>32.899999999999999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5" t="s">
        <v>161</v>
      </c>
      <c r="AU533" s="265" t="s">
        <v>82</v>
      </c>
      <c r="AV533" s="14" t="s">
        <v>154</v>
      </c>
      <c r="AW533" s="14" t="s">
        <v>32</v>
      </c>
      <c r="AX533" s="14" t="s">
        <v>80</v>
      </c>
      <c r="AY533" s="265" t="s">
        <v>147</v>
      </c>
    </row>
    <row r="534" s="2" customFormat="1" ht="24.15" customHeight="1">
      <c r="A534" s="37"/>
      <c r="B534" s="38"/>
      <c r="C534" s="226" t="s">
        <v>1069</v>
      </c>
      <c r="D534" s="226" t="s">
        <v>150</v>
      </c>
      <c r="E534" s="227" t="s">
        <v>1070</v>
      </c>
      <c r="F534" s="228" t="s">
        <v>1071</v>
      </c>
      <c r="G534" s="229" t="s">
        <v>337</v>
      </c>
      <c r="H534" s="230">
        <v>1.389</v>
      </c>
      <c r="I534" s="231"/>
      <c r="J534" s="232">
        <f>ROUND(I534*H534,2)</f>
        <v>0</v>
      </c>
      <c r="K534" s="233"/>
      <c r="L534" s="43"/>
      <c r="M534" s="234" t="s">
        <v>1</v>
      </c>
      <c r="N534" s="235" t="s">
        <v>40</v>
      </c>
      <c r="O534" s="90"/>
      <c r="P534" s="236">
        <f>O534*H534</f>
        <v>0</v>
      </c>
      <c r="Q534" s="236">
        <v>0</v>
      </c>
      <c r="R534" s="236">
        <f>Q534*H534</f>
        <v>0</v>
      </c>
      <c r="S534" s="236">
        <v>0</v>
      </c>
      <c r="T534" s="237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8" t="s">
        <v>218</v>
      </c>
      <c r="AT534" s="238" t="s">
        <v>150</v>
      </c>
      <c r="AU534" s="238" t="s">
        <v>82</v>
      </c>
      <c r="AY534" s="16" t="s">
        <v>147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6" t="s">
        <v>80</v>
      </c>
      <c r="BK534" s="239">
        <f>ROUND(I534*H534,2)</f>
        <v>0</v>
      </c>
      <c r="BL534" s="16" t="s">
        <v>218</v>
      </c>
      <c r="BM534" s="238" t="s">
        <v>1072</v>
      </c>
    </row>
    <row r="535" s="2" customFormat="1" ht="24.15" customHeight="1">
      <c r="A535" s="37"/>
      <c r="B535" s="38"/>
      <c r="C535" s="226" t="s">
        <v>1073</v>
      </c>
      <c r="D535" s="226" t="s">
        <v>150</v>
      </c>
      <c r="E535" s="227" t="s">
        <v>1074</v>
      </c>
      <c r="F535" s="228" t="s">
        <v>1075</v>
      </c>
      <c r="G535" s="229" t="s">
        <v>337</v>
      </c>
      <c r="H535" s="230">
        <v>0.81200000000000006</v>
      </c>
      <c r="I535" s="231"/>
      <c r="J535" s="232">
        <f>ROUND(I535*H535,2)</f>
        <v>0</v>
      </c>
      <c r="K535" s="233"/>
      <c r="L535" s="43"/>
      <c r="M535" s="234" t="s">
        <v>1</v>
      </c>
      <c r="N535" s="235" t="s">
        <v>40</v>
      </c>
      <c r="O535" s="90"/>
      <c r="P535" s="236">
        <f>O535*H535</f>
        <v>0</v>
      </c>
      <c r="Q535" s="236">
        <v>0</v>
      </c>
      <c r="R535" s="236">
        <f>Q535*H535</f>
        <v>0</v>
      </c>
      <c r="S535" s="236">
        <v>0</v>
      </c>
      <c r="T535" s="237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38" t="s">
        <v>218</v>
      </c>
      <c r="AT535" s="238" t="s">
        <v>150</v>
      </c>
      <c r="AU535" s="238" t="s">
        <v>82</v>
      </c>
      <c r="AY535" s="16" t="s">
        <v>147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6" t="s">
        <v>80</v>
      </c>
      <c r="BK535" s="239">
        <f>ROUND(I535*H535,2)</f>
        <v>0</v>
      </c>
      <c r="BL535" s="16" t="s">
        <v>218</v>
      </c>
      <c r="BM535" s="238" t="s">
        <v>1076</v>
      </c>
    </row>
    <row r="536" s="12" customFormat="1" ht="22.8" customHeight="1">
      <c r="A536" s="12"/>
      <c r="B536" s="210"/>
      <c r="C536" s="211"/>
      <c r="D536" s="212" t="s">
        <v>74</v>
      </c>
      <c r="E536" s="224" t="s">
        <v>1077</v>
      </c>
      <c r="F536" s="224" t="s">
        <v>1078</v>
      </c>
      <c r="G536" s="211"/>
      <c r="H536" s="211"/>
      <c r="I536" s="214"/>
      <c r="J536" s="225">
        <f>BK536</f>
        <v>0</v>
      </c>
      <c r="K536" s="211"/>
      <c r="L536" s="216"/>
      <c r="M536" s="217"/>
      <c r="N536" s="218"/>
      <c r="O536" s="218"/>
      <c r="P536" s="219">
        <f>SUM(P537:P557)</f>
        <v>0</v>
      </c>
      <c r="Q536" s="218"/>
      <c r="R536" s="219">
        <f>SUM(R537:R557)</f>
        <v>0.015494230000000001</v>
      </c>
      <c r="S536" s="218"/>
      <c r="T536" s="220">
        <f>SUM(T537:T557)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21" t="s">
        <v>82</v>
      </c>
      <c r="AT536" s="222" t="s">
        <v>74</v>
      </c>
      <c r="AU536" s="222" t="s">
        <v>80</v>
      </c>
      <c r="AY536" s="221" t="s">
        <v>147</v>
      </c>
      <c r="BK536" s="223">
        <f>SUM(BK537:BK557)</f>
        <v>0</v>
      </c>
    </row>
    <row r="537" s="2" customFormat="1" ht="24.15" customHeight="1">
      <c r="A537" s="37"/>
      <c r="B537" s="38"/>
      <c r="C537" s="226" t="s">
        <v>1079</v>
      </c>
      <c r="D537" s="226" t="s">
        <v>150</v>
      </c>
      <c r="E537" s="227" t="s">
        <v>1080</v>
      </c>
      <c r="F537" s="228" t="s">
        <v>1081</v>
      </c>
      <c r="G537" s="229" t="s">
        <v>153</v>
      </c>
      <c r="H537" s="230">
        <v>0.19</v>
      </c>
      <c r="I537" s="231"/>
      <c r="J537" s="232">
        <f>ROUND(I537*H537,2)</f>
        <v>0</v>
      </c>
      <c r="K537" s="233"/>
      <c r="L537" s="43"/>
      <c r="M537" s="234" t="s">
        <v>1</v>
      </c>
      <c r="N537" s="235" t="s">
        <v>40</v>
      </c>
      <c r="O537" s="90"/>
      <c r="P537" s="236">
        <f>O537*H537</f>
        <v>0</v>
      </c>
      <c r="Q537" s="236">
        <v>2.0000000000000002E-05</v>
      </c>
      <c r="R537" s="236">
        <f>Q537*H537</f>
        <v>3.8000000000000005E-06</v>
      </c>
      <c r="S537" s="236">
        <v>0</v>
      </c>
      <c r="T537" s="237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38" t="s">
        <v>218</v>
      </c>
      <c r="AT537" s="238" t="s">
        <v>150</v>
      </c>
      <c r="AU537" s="238" t="s">
        <v>82</v>
      </c>
      <c r="AY537" s="16" t="s">
        <v>147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6" t="s">
        <v>80</v>
      </c>
      <c r="BK537" s="239">
        <f>ROUND(I537*H537,2)</f>
        <v>0</v>
      </c>
      <c r="BL537" s="16" t="s">
        <v>218</v>
      </c>
      <c r="BM537" s="238" t="s">
        <v>1082</v>
      </c>
    </row>
    <row r="538" s="13" customFormat="1">
      <c r="A538" s="13"/>
      <c r="B538" s="244"/>
      <c r="C538" s="245"/>
      <c r="D538" s="240" t="s">
        <v>161</v>
      </c>
      <c r="E538" s="246" t="s">
        <v>1</v>
      </c>
      <c r="F538" s="247" t="s">
        <v>1083</v>
      </c>
      <c r="G538" s="245"/>
      <c r="H538" s="248">
        <v>0.19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4" t="s">
        <v>161</v>
      </c>
      <c r="AU538" s="254" t="s">
        <v>82</v>
      </c>
      <c r="AV538" s="13" t="s">
        <v>82</v>
      </c>
      <c r="AW538" s="13" t="s">
        <v>32</v>
      </c>
      <c r="AX538" s="13" t="s">
        <v>80</v>
      </c>
      <c r="AY538" s="254" t="s">
        <v>147</v>
      </c>
    </row>
    <row r="539" s="2" customFormat="1" ht="24.15" customHeight="1">
      <c r="A539" s="37"/>
      <c r="B539" s="38"/>
      <c r="C539" s="226" t="s">
        <v>1084</v>
      </c>
      <c r="D539" s="226" t="s">
        <v>150</v>
      </c>
      <c r="E539" s="227" t="s">
        <v>1085</v>
      </c>
      <c r="F539" s="228" t="s">
        <v>1086</v>
      </c>
      <c r="G539" s="229" t="s">
        <v>153</v>
      </c>
      <c r="H539" s="230">
        <v>0.19</v>
      </c>
      <c r="I539" s="231"/>
      <c r="J539" s="232">
        <f>ROUND(I539*H539,2)</f>
        <v>0</v>
      </c>
      <c r="K539" s="233"/>
      <c r="L539" s="43"/>
      <c r="M539" s="234" t="s">
        <v>1</v>
      </c>
      <c r="N539" s="235" t="s">
        <v>40</v>
      </c>
      <c r="O539" s="90"/>
      <c r="P539" s="236">
        <f>O539*H539</f>
        <v>0</v>
      </c>
      <c r="Q539" s="236">
        <v>0.00025000000000000001</v>
      </c>
      <c r="R539" s="236">
        <f>Q539*H539</f>
        <v>4.7500000000000003E-05</v>
      </c>
      <c r="S539" s="236">
        <v>0</v>
      </c>
      <c r="T539" s="237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8" t="s">
        <v>218</v>
      </c>
      <c r="AT539" s="238" t="s">
        <v>150</v>
      </c>
      <c r="AU539" s="238" t="s">
        <v>82</v>
      </c>
      <c r="AY539" s="16" t="s">
        <v>147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6" t="s">
        <v>80</v>
      </c>
      <c r="BK539" s="239">
        <f>ROUND(I539*H539,2)</f>
        <v>0</v>
      </c>
      <c r="BL539" s="16" t="s">
        <v>218</v>
      </c>
      <c r="BM539" s="238" t="s">
        <v>1087</v>
      </c>
    </row>
    <row r="540" s="2" customFormat="1" ht="24.15" customHeight="1">
      <c r="A540" s="37"/>
      <c r="B540" s="38"/>
      <c r="C540" s="226" t="s">
        <v>1088</v>
      </c>
      <c r="D540" s="226" t="s">
        <v>150</v>
      </c>
      <c r="E540" s="227" t="s">
        <v>1089</v>
      </c>
      <c r="F540" s="228" t="s">
        <v>1090</v>
      </c>
      <c r="G540" s="229" t="s">
        <v>153</v>
      </c>
      <c r="H540" s="230">
        <v>2.5019999999999998</v>
      </c>
      <c r="I540" s="231"/>
      <c r="J540" s="232">
        <f>ROUND(I540*H540,2)</f>
        <v>0</v>
      </c>
      <c r="K540" s="233"/>
      <c r="L540" s="43"/>
      <c r="M540" s="234" t="s">
        <v>1</v>
      </c>
      <c r="N540" s="235" t="s">
        <v>40</v>
      </c>
      <c r="O540" s="90"/>
      <c r="P540" s="236">
        <f>O540*H540</f>
        <v>0</v>
      </c>
      <c r="Q540" s="236">
        <v>8.0000000000000007E-05</v>
      </c>
      <c r="R540" s="236">
        <f>Q540*H540</f>
        <v>0.00020016000000000001</v>
      </c>
      <c r="S540" s="236">
        <v>0</v>
      </c>
      <c r="T540" s="237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38" t="s">
        <v>218</v>
      </c>
      <c r="AT540" s="238" t="s">
        <v>150</v>
      </c>
      <c r="AU540" s="238" t="s">
        <v>82</v>
      </c>
      <c r="AY540" s="16" t="s">
        <v>147</v>
      </c>
      <c r="BE540" s="239">
        <f>IF(N540="základní",J540,0)</f>
        <v>0</v>
      </c>
      <c r="BF540" s="239">
        <f>IF(N540="snížená",J540,0)</f>
        <v>0</v>
      </c>
      <c r="BG540" s="239">
        <f>IF(N540="zákl. přenesená",J540,0)</f>
        <v>0</v>
      </c>
      <c r="BH540" s="239">
        <f>IF(N540="sníž. přenesená",J540,0)</f>
        <v>0</v>
      </c>
      <c r="BI540" s="239">
        <f>IF(N540="nulová",J540,0)</f>
        <v>0</v>
      </c>
      <c r="BJ540" s="16" t="s">
        <v>80</v>
      </c>
      <c r="BK540" s="239">
        <f>ROUND(I540*H540,2)</f>
        <v>0</v>
      </c>
      <c r="BL540" s="16" t="s">
        <v>218</v>
      </c>
      <c r="BM540" s="238" t="s">
        <v>1091</v>
      </c>
    </row>
    <row r="541" s="13" customFormat="1">
      <c r="A541" s="13"/>
      <c r="B541" s="244"/>
      <c r="C541" s="245"/>
      <c r="D541" s="240" t="s">
        <v>161</v>
      </c>
      <c r="E541" s="246" t="s">
        <v>1</v>
      </c>
      <c r="F541" s="247" t="s">
        <v>1092</v>
      </c>
      <c r="G541" s="245"/>
      <c r="H541" s="248">
        <v>2.5019999999999998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4" t="s">
        <v>161</v>
      </c>
      <c r="AU541" s="254" t="s">
        <v>82</v>
      </c>
      <c r="AV541" s="13" t="s">
        <v>82</v>
      </c>
      <c r="AW541" s="13" t="s">
        <v>32</v>
      </c>
      <c r="AX541" s="13" t="s">
        <v>80</v>
      </c>
      <c r="AY541" s="254" t="s">
        <v>147</v>
      </c>
    </row>
    <row r="542" s="2" customFormat="1" ht="24.15" customHeight="1">
      <c r="A542" s="37"/>
      <c r="B542" s="38"/>
      <c r="C542" s="226" t="s">
        <v>1093</v>
      </c>
      <c r="D542" s="226" t="s">
        <v>150</v>
      </c>
      <c r="E542" s="227" t="s">
        <v>1094</v>
      </c>
      <c r="F542" s="228" t="s">
        <v>1095</v>
      </c>
      <c r="G542" s="229" t="s">
        <v>153</v>
      </c>
      <c r="H542" s="230">
        <v>5.0209999999999999</v>
      </c>
      <c r="I542" s="231"/>
      <c r="J542" s="232">
        <f>ROUND(I542*H542,2)</f>
        <v>0</v>
      </c>
      <c r="K542" s="233"/>
      <c r="L542" s="43"/>
      <c r="M542" s="234" t="s">
        <v>1</v>
      </c>
      <c r="N542" s="235" t="s">
        <v>40</v>
      </c>
      <c r="O542" s="90"/>
      <c r="P542" s="236">
        <f>O542*H542</f>
        <v>0</v>
      </c>
      <c r="Q542" s="236">
        <v>6.9999999999999994E-05</v>
      </c>
      <c r="R542" s="236">
        <f>Q542*H542</f>
        <v>0.00035146999999999994</v>
      </c>
      <c r="S542" s="236">
        <v>0</v>
      </c>
      <c r="T542" s="237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8" t="s">
        <v>218</v>
      </c>
      <c r="AT542" s="238" t="s">
        <v>150</v>
      </c>
      <c r="AU542" s="238" t="s">
        <v>82</v>
      </c>
      <c r="AY542" s="16" t="s">
        <v>147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6" t="s">
        <v>80</v>
      </c>
      <c r="BK542" s="239">
        <f>ROUND(I542*H542,2)</f>
        <v>0</v>
      </c>
      <c r="BL542" s="16" t="s">
        <v>218</v>
      </c>
      <c r="BM542" s="238" t="s">
        <v>1096</v>
      </c>
    </row>
    <row r="543" s="13" customFormat="1">
      <c r="A543" s="13"/>
      <c r="B543" s="244"/>
      <c r="C543" s="245"/>
      <c r="D543" s="240" t="s">
        <v>161</v>
      </c>
      <c r="E543" s="246" t="s">
        <v>1</v>
      </c>
      <c r="F543" s="247" t="s">
        <v>1097</v>
      </c>
      <c r="G543" s="245"/>
      <c r="H543" s="248">
        <v>5.0209999999999999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4" t="s">
        <v>161</v>
      </c>
      <c r="AU543" s="254" t="s">
        <v>82</v>
      </c>
      <c r="AV543" s="13" t="s">
        <v>82</v>
      </c>
      <c r="AW543" s="13" t="s">
        <v>32</v>
      </c>
      <c r="AX543" s="13" t="s">
        <v>80</v>
      </c>
      <c r="AY543" s="254" t="s">
        <v>147</v>
      </c>
    </row>
    <row r="544" s="2" customFormat="1" ht="14.4" customHeight="1">
      <c r="A544" s="37"/>
      <c r="B544" s="38"/>
      <c r="C544" s="226" t="s">
        <v>1098</v>
      </c>
      <c r="D544" s="226" t="s">
        <v>150</v>
      </c>
      <c r="E544" s="227" t="s">
        <v>1099</v>
      </c>
      <c r="F544" s="228" t="s">
        <v>1100</v>
      </c>
      <c r="G544" s="229" t="s">
        <v>153</v>
      </c>
      <c r="H544" s="230">
        <v>5.0209999999999999</v>
      </c>
      <c r="I544" s="231"/>
      <c r="J544" s="232">
        <f>ROUND(I544*H544,2)</f>
        <v>0</v>
      </c>
      <c r="K544" s="233"/>
      <c r="L544" s="43"/>
      <c r="M544" s="234" t="s">
        <v>1</v>
      </c>
      <c r="N544" s="235" t="s">
        <v>40</v>
      </c>
      <c r="O544" s="90"/>
      <c r="P544" s="236">
        <f>O544*H544</f>
        <v>0</v>
      </c>
      <c r="Q544" s="236">
        <v>0</v>
      </c>
      <c r="R544" s="236">
        <f>Q544*H544</f>
        <v>0</v>
      </c>
      <c r="S544" s="236">
        <v>0</v>
      </c>
      <c r="T544" s="237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8" t="s">
        <v>218</v>
      </c>
      <c r="AT544" s="238" t="s">
        <v>150</v>
      </c>
      <c r="AU544" s="238" t="s">
        <v>82</v>
      </c>
      <c r="AY544" s="16" t="s">
        <v>147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6" t="s">
        <v>80</v>
      </c>
      <c r="BK544" s="239">
        <f>ROUND(I544*H544,2)</f>
        <v>0</v>
      </c>
      <c r="BL544" s="16" t="s">
        <v>218</v>
      </c>
      <c r="BM544" s="238" t="s">
        <v>1101</v>
      </c>
    </row>
    <row r="545" s="2" customFormat="1" ht="14.4" customHeight="1">
      <c r="A545" s="37"/>
      <c r="B545" s="38"/>
      <c r="C545" s="226" t="s">
        <v>1102</v>
      </c>
      <c r="D545" s="226" t="s">
        <v>150</v>
      </c>
      <c r="E545" s="227" t="s">
        <v>1099</v>
      </c>
      <c r="F545" s="228" t="s">
        <v>1100</v>
      </c>
      <c r="G545" s="229" t="s">
        <v>153</v>
      </c>
      <c r="H545" s="230">
        <v>2.5019999999999998</v>
      </c>
      <c r="I545" s="231"/>
      <c r="J545" s="232">
        <f>ROUND(I545*H545,2)</f>
        <v>0</v>
      </c>
      <c r="K545" s="233"/>
      <c r="L545" s="43"/>
      <c r="M545" s="234" t="s">
        <v>1</v>
      </c>
      <c r="N545" s="235" t="s">
        <v>40</v>
      </c>
      <c r="O545" s="90"/>
      <c r="P545" s="236">
        <f>O545*H545</f>
        <v>0</v>
      </c>
      <c r="Q545" s="236">
        <v>0</v>
      </c>
      <c r="R545" s="236">
        <f>Q545*H545</f>
        <v>0</v>
      </c>
      <c r="S545" s="236">
        <v>0</v>
      </c>
      <c r="T545" s="237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8" t="s">
        <v>218</v>
      </c>
      <c r="AT545" s="238" t="s">
        <v>150</v>
      </c>
      <c r="AU545" s="238" t="s">
        <v>82</v>
      </c>
      <c r="AY545" s="16" t="s">
        <v>147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6" t="s">
        <v>80</v>
      </c>
      <c r="BK545" s="239">
        <f>ROUND(I545*H545,2)</f>
        <v>0</v>
      </c>
      <c r="BL545" s="16" t="s">
        <v>218</v>
      </c>
      <c r="BM545" s="238" t="s">
        <v>1103</v>
      </c>
    </row>
    <row r="546" s="2" customFormat="1" ht="24.15" customHeight="1">
      <c r="A546" s="37"/>
      <c r="B546" s="38"/>
      <c r="C546" s="226" t="s">
        <v>1104</v>
      </c>
      <c r="D546" s="226" t="s">
        <v>150</v>
      </c>
      <c r="E546" s="227" t="s">
        <v>1105</v>
      </c>
      <c r="F546" s="228" t="s">
        <v>1106</v>
      </c>
      <c r="G546" s="229" t="s">
        <v>153</v>
      </c>
      <c r="H546" s="230">
        <v>5.0209999999999999</v>
      </c>
      <c r="I546" s="231"/>
      <c r="J546" s="232">
        <f>ROUND(I546*H546,2)</f>
        <v>0</v>
      </c>
      <c r="K546" s="233"/>
      <c r="L546" s="43"/>
      <c r="M546" s="234" t="s">
        <v>1</v>
      </c>
      <c r="N546" s="235" t="s">
        <v>40</v>
      </c>
      <c r="O546" s="90"/>
      <c r="P546" s="236">
        <f>O546*H546</f>
        <v>0</v>
      </c>
      <c r="Q546" s="236">
        <v>0.00013999999999999999</v>
      </c>
      <c r="R546" s="236">
        <f>Q546*H546</f>
        <v>0.00070293999999999988</v>
      </c>
      <c r="S546" s="236">
        <v>0</v>
      </c>
      <c r="T546" s="237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8" t="s">
        <v>218</v>
      </c>
      <c r="AT546" s="238" t="s">
        <v>150</v>
      </c>
      <c r="AU546" s="238" t="s">
        <v>82</v>
      </c>
      <c r="AY546" s="16" t="s">
        <v>147</v>
      </c>
      <c r="BE546" s="239">
        <f>IF(N546="základní",J546,0)</f>
        <v>0</v>
      </c>
      <c r="BF546" s="239">
        <f>IF(N546="snížená",J546,0)</f>
        <v>0</v>
      </c>
      <c r="BG546" s="239">
        <f>IF(N546="zákl. přenesená",J546,0)</f>
        <v>0</v>
      </c>
      <c r="BH546" s="239">
        <f>IF(N546="sníž. přenesená",J546,0)</f>
        <v>0</v>
      </c>
      <c r="BI546" s="239">
        <f>IF(N546="nulová",J546,0)</f>
        <v>0</v>
      </c>
      <c r="BJ546" s="16" t="s">
        <v>80</v>
      </c>
      <c r="BK546" s="239">
        <f>ROUND(I546*H546,2)</f>
        <v>0</v>
      </c>
      <c r="BL546" s="16" t="s">
        <v>218</v>
      </c>
      <c r="BM546" s="238" t="s">
        <v>1107</v>
      </c>
    </row>
    <row r="547" s="2" customFormat="1" ht="24.15" customHeight="1">
      <c r="A547" s="37"/>
      <c r="B547" s="38"/>
      <c r="C547" s="226" t="s">
        <v>1108</v>
      </c>
      <c r="D547" s="226" t="s">
        <v>150</v>
      </c>
      <c r="E547" s="227" t="s">
        <v>1105</v>
      </c>
      <c r="F547" s="228" t="s">
        <v>1106</v>
      </c>
      <c r="G547" s="229" t="s">
        <v>153</v>
      </c>
      <c r="H547" s="230">
        <v>2.5019999999999998</v>
      </c>
      <c r="I547" s="231"/>
      <c r="J547" s="232">
        <f>ROUND(I547*H547,2)</f>
        <v>0</v>
      </c>
      <c r="K547" s="233"/>
      <c r="L547" s="43"/>
      <c r="M547" s="234" t="s">
        <v>1</v>
      </c>
      <c r="N547" s="235" t="s">
        <v>40</v>
      </c>
      <c r="O547" s="90"/>
      <c r="P547" s="236">
        <f>O547*H547</f>
        <v>0</v>
      </c>
      <c r="Q547" s="236">
        <v>0.00013999999999999999</v>
      </c>
      <c r="R547" s="236">
        <f>Q547*H547</f>
        <v>0.00035027999999999996</v>
      </c>
      <c r="S547" s="236">
        <v>0</v>
      </c>
      <c r="T547" s="237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8" t="s">
        <v>218</v>
      </c>
      <c r="AT547" s="238" t="s">
        <v>150</v>
      </c>
      <c r="AU547" s="238" t="s">
        <v>82</v>
      </c>
      <c r="AY547" s="16" t="s">
        <v>147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6" t="s">
        <v>80</v>
      </c>
      <c r="BK547" s="239">
        <f>ROUND(I547*H547,2)</f>
        <v>0</v>
      </c>
      <c r="BL547" s="16" t="s">
        <v>218</v>
      </c>
      <c r="BM547" s="238" t="s">
        <v>1109</v>
      </c>
    </row>
    <row r="548" s="2" customFormat="1" ht="24.15" customHeight="1">
      <c r="A548" s="37"/>
      <c r="B548" s="38"/>
      <c r="C548" s="226" t="s">
        <v>1110</v>
      </c>
      <c r="D548" s="226" t="s">
        <v>150</v>
      </c>
      <c r="E548" s="227" t="s">
        <v>1111</v>
      </c>
      <c r="F548" s="228" t="s">
        <v>1112</v>
      </c>
      <c r="G548" s="229" t="s">
        <v>153</v>
      </c>
      <c r="H548" s="230">
        <v>5.0209999999999999</v>
      </c>
      <c r="I548" s="231"/>
      <c r="J548" s="232">
        <f>ROUND(I548*H548,2)</f>
        <v>0</v>
      </c>
      <c r="K548" s="233"/>
      <c r="L548" s="43"/>
      <c r="M548" s="234" t="s">
        <v>1</v>
      </c>
      <c r="N548" s="235" t="s">
        <v>40</v>
      </c>
      <c r="O548" s="90"/>
      <c r="P548" s="236">
        <f>O548*H548</f>
        <v>0</v>
      </c>
      <c r="Q548" s="236">
        <v>0.00012</v>
      </c>
      <c r="R548" s="236">
        <f>Q548*H548</f>
        <v>0.00060252000000000005</v>
      </c>
      <c r="S548" s="236">
        <v>0</v>
      </c>
      <c r="T548" s="237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8" t="s">
        <v>218</v>
      </c>
      <c r="AT548" s="238" t="s">
        <v>150</v>
      </c>
      <c r="AU548" s="238" t="s">
        <v>82</v>
      </c>
      <c r="AY548" s="16" t="s">
        <v>147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6" t="s">
        <v>80</v>
      </c>
      <c r="BK548" s="239">
        <f>ROUND(I548*H548,2)</f>
        <v>0</v>
      </c>
      <c r="BL548" s="16" t="s">
        <v>218</v>
      </c>
      <c r="BM548" s="238" t="s">
        <v>1113</v>
      </c>
    </row>
    <row r="549" s="2" customFormat="1" ht="24.15" customHeight="1">
      <c r="A549" s="37"/>
      <c r="B549" s="38"/>
      <c r="C549" s="226" t="s">
        <v>1114</v>
      </c>
      <c r="D549" s="226" t="s">
        <v>150</v>
      </c>
      <c r="E549" s="227" t="s">
        <v>1115</v>
      </c>
      <c r="F549" s="228" t="s">
        <v>1116</v>
      </c>
      <c r="G549" s="229" t="s">
        <v>153</v>
      </c>
      <c r="H549" s="230">
        <v>5.0209999999999999</v>
      </c>
      <c r="I549" s="231"/>
      <c r="J549" s="232">
        <f>ROUND(I549*H549,2)</f>
        <v>0</v>
      </c>
      <c r="K549" s="233"/>
      <c r="L549" s="43"/>
      <c r="M549" s="234" t="s">
        <v>1</v>
      </c>
      <c r="N549" s="235" t="s">
        <v>40</v>
      </c>
      <c r="O549" s="90"/>
      <c r="P549" s="236">
        <f>O549*H549</f>
        <v>0</v>
      </c>
      <c r="Q549" s="236">
        <v>0.00012</v>
      </c>
      <c r="R549" s="236">
        <f>Q549*H549</f>
        <v>0.00060252000000000005</v>
      </c>
      <c r="S549" s="236">
        <v>0</v>
      </c>
      <c r="T549" s="237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8" t="s">
        <v>218</v>
      </c>
      <c r="AT549" s="238" t="s">
        <v>150</v>
      </c>
      <c r="AU549" s="238" t="s">
        <v>82</v>
      </c>
      <c r="AY549" s="16" t="s">
        <v>147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6" t="s">
        <v>80</v>
      </c>
      <c r="BK549" s="239">
        <f>ROUND(I549*H549,2)</f>
        <v>0</v>
      </c>
      <c r="BL549" s="16" t="s">
        <v>218</v>
      </c>
      <c r="BM549" s="238" t="s">
        <v>1117</v>
      </c>
    </row>
    <row r="550" s="2" customFormat="1" ht="24.15" customHeight="1">
      <c r="A550" s="37"/>
      <c r="B550" s="38"/>
      <c r="C550" s="226" t="s">
        <v>1118</v>
      </c>
      <c r="D550" s="226" t="s">
        <v>150</v>
      </c>
      <c r="E550" s="227" t="s">
        <v>1115</v>
      </c>
      <c r="F550" s="228" t="s">
        <v>1116</v>
      </c>
      <c r="G550" s="229" t="s">
        <v>153</v>
      </c>
      <c r="H550" s="230">
        <v>2.5019999999999998</v>
      </c>
      <c r="I550" s="231"/>
      <c r="J550" s="232">
        <f>ROUND(I550*H550,2)</f>
        <v>0</v>
      </c>
      <c r="K550" s="233"/>
      <c r="L550" s="43"/>
      <c r="M550" s="234" t="s">
        <v>1</v>
      </c>
      <c r="N550" s="235" t="s">
        <v>40</v>
      </c>
      <c r="O550" s="90"/>
      <c r="P550" s="236">
        <f>O550*H550</f>
        <v>0</v>
      </c>
      <c r="Q550" s="236">
        <v>0.00012</v>
      </c>
      <c r="R550" s="236">
        <f>Q550*H550</f>
        <v>0.00030023999999999996</v>
      </c>
      <c r="S550" s="236">
        <v>0</v>
      </c>
      <c r="T550" s="237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8" t="s">
        <v>218</v>
      </c>
      <c r="AT550" s="238" t="s">
        <v>150</v>
      </c>
      <c r="AU550" s="238" t="s">
        <v>82</v>
      </c>
      <c r="AY550" s="16" t="s">
        <v>147</v>
      </c>
      <c r="BE550" s="239">
        <f>IF(N550="základní",J550,0)</f>
        <v>0</v>
      </c>
      <c r="BF550" s="239">
        <f>IF(N550="snížená",J550,0)</f>
        <v>0</v>
      </c>
      <c r="BG550" s="239">
        <f>IF(N550="zákl. přenesená",J550,0)</f>
        <v>0</v>
      </c>
      <c r="BH550" s="239">
        <f>IF(N550="sníž. přenesená",J550,0)</f>
        <v>0</v>
      </c>
      <c r="BI550" s="239">
        <f>IF(N550="nulová",J550,0)</f>
        <v>0</v>
      </c>
      <c r="BJ550" s="16" t="s">
        <v>80</v>
      </c>
      <c r="BK550" s="239">
        <f>ROUND(I550*H550,2)</f>
        <v>0</v>
      </c>
      <c r="BL550" s="16" t="s">
        <v>218</v>
      </c>
      <c r="BM550" s="238" t="s">
        <v>1119</v>
      </c>
    </row>
    <row r="551" s="2" customFormat="1" ht="24.15" customHeight="1">
      <c r="A551" s="37"/>
      <c r="B551" s="38"/>
      <c r="C551" s="226" t="s">
        <v>1120</v>
      </c>
      <c r="D551" s="226" t="s">
        <v>150</v>
      </c>
      <c r="E551" s="227" t="s">
        <v>1121</v>
      </c>
      <c r="F551" s="228" t="s">
        <v>1122</v>
      </c>
      <c r="G551" s="229" t="s">
        <v>153</v>
      </c>
      <c r="H551" s="230">
        <v>12.16</v>
      </c>
      <c r="I551" s="231"/>
      <c r="J551" s="232">
        <f>ROUND(I551*H551,2)</f>
        <v>0</v>
      </c>
      <c r="K551" s="233"/>
      <c r="L551" s="43"/>
      <c r="M551" s="234" t="s">
        <v>1</v>
      </c>
      <c r="N551" s="235" t="s">
        <v>40</v>
      </c>
      <c r="O551" s="90"/>
      <c r="P551" s="236">
        <f>O551*H551</f>
        <v>0</v>
      </c>
      <c r="Q551" s="236">
        <v>0.00024000000000000001</v>
      </c>
      <c r="R551" s="236">
        <f>Q551*H551</f>
        <v>0.0029184000000000002</v>
      </c>
      <c r="S551" s="236">
        <v>0</v>
      </c>
      <c r="T551" s="237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8" t="s">
        <v>218</v>
      </c>
      <c r="AT551" s="238" t="s">
        <v>150</v>
      </c>
      <c r="AU551" s="238" t="s">
        <v>82</v>
      </c>
      <c r="AY551" s="16" t="s">
        <v>147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6" t="s">
        <v>80</v>
      </c>
      <c r="BK551" s="239">
        <f>ROUND(I551*H551,2)</f>
        <v>0</v>
      </c>
      <c r="BL551" s="16" t="s">
        <v>218</v>
      </c>
      <c r="BM551" s="238" t="s">
        <v>1123</v>
      </c>
    </row>
    <row r="552" s="13" customFormat="1">
      <c r="A552" s="13"/>
      <c r="B552" s="244"/>
      <c r="C552" s="245"/>
      <c r="D552" s="240" t="s">
        <v>161</v>
      </c>
      <c r="E552" s="246" t="s">
        <v>1</v>
      </c>
      <c r="F552" s="247" t="s">
        <v>1124</v>
      </c>
      <c r="G552" s="245"/>
      <c r="H552" s="248">
        <v>12.16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4" t="s">
        <v>161</v>
      </c>
      <c r="AU552" s="254" t="s">
        <v>82</v>
      </c>
      <c r="AV552" s="13" t="s">
        <v>82</v>
      </c>
      <c r="AW552" s="13" t="s">
        <v>32</v>
      </c>
      <c r="AX552" s="13" t="s">
        <v>80</v>
      </c>
      <c r="AY552" s="254" t="s">
        <v>147</v>
      </c>
    </row>
    <row r="553" s="2" customFormat="1" ht="24.15" customHeight="1">
      <c r="A553" s="37"/>
      <c r="B553" s="38"/>
      <c r="C553" s="226" t="s">
        <v>1125</v>
      </c>
      <c r="D553" s="226" t="s">
        <v>150</v>
      </c>
      <c r="E553" s="227" t="s">
        <v>1126</v>
      </c>
      <c r="F553" s="228" t="s">
        <v>1127</v>
      </c>
      <c r="G553" s="229" t="s">
        <v>153</v>
      </c>
      <c r="H553" s="230">
        <v>12.16</v>
      </c>
      <c r="I553" s="231"/>
      <c r="J553" s="232">
        <f>ROUND(I553*H553,2)</f>
        <v>0</v>
      </c>
      <c r="K553" s="233"/>
      <c r="L553" s="43"/>
      <c r="M553" s="234" t="s">
        <v>1</v>
      </c>
      <c r="N553" s="235" t="s">
        <v>40</v>
      </c>
      <c r="O553" s="90"/>
      <c r="P553" s="236">
        <f>O553*H553</f>
        <v>0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8" t="s">
        <v>218</v>
      </c>
      <c r="AT553" s="238" t="s">
        <v>150</v>
      </c>
      <c r="AU553" s="238" t="s">
        <v>82</v>
      </c>
      <c r="AY553" s="16" t="s">
        <v>147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6" t="s">
        <v>80</v>
      </c>
      <c r="BK553" s="239">
        <f>ROUND(I553*H553,2)</f>
        <v>0</v>
      </c>
      <c r="BL553" s="16" t="s">
        <v>218</v>
      </c>
      <c r="BM553" s="238" t="s">
        <v>1128</v>
      </c>
    </row>
    <row r="554" s="2" customFormat="1" ht="24.15" customHeight="1">
      <c r="A554" s="37"/>
      <c r="B554" s="38"/>
      <c r="C554" s="226" t="s">
        <v>1129</v>
      </c>
      <c r="D554" s="226" t="s">
        <v>150</v>
      </c>
      <c r="E554" s="227" t="s">
        <v>1130</v>
      </c>
      <c r="F554" s="228" t="s">
        <v>1131</v>
      </c>
      <c r="G554" s="229" t="s">
        <v>321</v>
      </c>
      <c r="H554" s="230">
        <v>105.59999999999999</v>
      </c>
      <c r="I554" s="231"/>
      <c r="J554" s="232">
        <f>ROUND(I554*H554,2)</f>
        <v>0</v>
      </c>
      <c r="K554" s="233"/>
      <c r="L554" s="43"/>
      <c r="M554" s="234" t="s">
        <v>1</v>
      </c>
      <c r="N554" s="235" t="s">
        <v>40</v>
      </c>
      <c r="O554" s="90"/>
      <c r="P554" s="236">
        <f>O554*H554</f>
        <v>0</v>
      </c>
      <c r="Q554" s="236">
        <v>2.0000000000000002E-05</v>
      </c>
      <c r="R554" s="236">
        <f>Q554*H554</f>
        <v>0.0021120000000000002</v>
      </c>
      <c r="S554" s="236">
        <v>0</v>
      </c>
      <c r="T554" s="237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8" t="s">
        <v>218</v>
      </c>
      <c r="AT554" s="238" t="s">
        <v>150</v>
      </c>
      <c r="AU554" s="238" t="s">
        <v>82</v>
      </c>
      <c r="AY554" s="16" t="s">
        <v>147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6" t="s">
        <v>80</v>
      </c>
      <c r="BK554" s="239">
        <f>ROUND(I554*H554,2)</f>
        <v>0</v>
      </c>
      <c r="BL554" s="16" t="s">
        <v>218</v>
      </c>
      <c r="BM554" s="238" t="s">
        <v>1132</v>
      </c>
    </row>
    <row r="555" s="13" customFormat="1">
      <c r="A555" s="13"/>
      <c r="B555" s="244"/>
      <c r="C555" s="245"/>
      <c r="D555" s="240" t="s">
        <v>161</v>
      </c>
      <c r="E555" s="246" t="s">
        <v>1</v>
      </c>
      <c r="F555" s="247" t="s">
        <v>1133</v>
      </c>
      <c r="G555" s="245"/>
      <c r="H555" s="248">
        <v>105.59999999999999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4" t="s">
        <v>161</v>
      </c>
      <c r="AU555" s="254" t="s">
        <v>82</v>
      </c>
      <c r="AV555" s="13" t="s">
        <v>82</v>
      </c>
      <c r="AW555" s="13" t="s">
        <v>32</v>
      </c>
      <c r="AX555" s="13" t="s">
        <v>80</v>
      </c>
      <c r="AY555" s="254" t="s">
        <v>147</v>
      </c>
    </row>
    <row r="556" s="2" customFormat="1" ht="24.15" customHeight="1">
      <c r="A556" s="37"/>
      <c r="B556" s="38"/>
      <c r="C556" s="226" t="s">
        <v>1134</v>
      </c>
      <c r="D556" s="226" t="s">
        <v>150</v>
      </c>
      <c r="E556" s="227" t="s">
        <v>1135</v>
      </c>
      <c r="F556" s="228" t="s">
        <v>1136</v>
      </c>
      <c r="G556" s="229" t="s">
        <v>153</v>
      </c>
      <c r="H556" s="230">
        <v>12.16</v>
      </c>
      <c r="I556" s="231"/>
      <c r="J556" s="232">
        <f>ROUND(I556*H556,2)</f>
        <v>0</v>
      </c>
      <c r="K556" s="233"/>
      <c r="L556" s="43"/>
      <c r="M556" s="234" t="s">
        <v>1</v>
      </c>
      <c r="N556" s="235" t="s">
        <v>40</v>
      </c>
      <c r="O556" s="90"/>
      <c r="P556" s="236">
        <f>O556*H556</f>
        <v>0</v>
      </c>
      <c r="Q556" s="236">
        <v>0.00034000000000000002</v>
      </c>
      <c r="R556" s="236">
        <f>Q556*H556</f>
        <v>0.0041344000000000007</v>
      </c>
      <c r="S556" s="236">
        <v>0</v>
      </c>
      <c r="T556" s="237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8" t="s">
        <v>218</v>
      </c>
      <c r="AT556" s="238" t="s">
        <v>150</v>
      </c>
      <c r="AU556" s="238" t="s">
        <v>82</v>
      </c>
      <c r="AY556" s="16" t="s">
        <v>147</v>
      </c>
      <c r="BE556" s="239">
        <f>IF(N556="základní",J556,0)</f>
        <v>0</v>
      </c>
      <c r="BF556" s="239">
        <f>IF(N556="snížená",J556,0)</f>
        <v>0</v>
      </c>
      <c r="BG556" s="239">
        <f>IF(N556="zákl. přenesená",J556,0)</f>
        <v>0</v>
      </c>
      <c r="BH556" s="239">
        <f>IF(N556="sníž. přenesená",J556,0)</f>
        <v>0</v>
      </c>
      <c r="BI556" s="239">
        <f>IF(N556="nulová",J556,0)</f>
        <v>0</v>
      </c>
      <c r="BJ556" s="16" t="s">
        <v>80</v>
      </c>
      <c r="BK556" s="239">
        <f>ROUND(I556*H556,2)</f>
        <v>0</v>
      </c>
      <c r="BL556" s="16" t="s">
        <v>218</v>
      </c>
      <c r="BM556" s="238" t="s">
        <v>1137</v>
      </c>
    </row>
    <row r="557" s="2" customFormat="1" ht="24.15" customHeight="1">
      <c r="A557" s="37"/>
      <c r="B557" s="38"/>
      <c r="C557" s="226" t="s">
        <v>1138</v>
      </c>
      <c r="D557" s="226" t="s">
        <v>150</v>
      </c>
      <c r="E557" s="227" t="s">
        <v>1139</v>
      </c>
      <c r="F557" s="228" t="s">
        <v>1140</v>
      </c>
      <c r="G557" s="229" t="s">
        <v>321</v>
      </c>
      <c r="H557" s="230">
        <v>105.59999999999999</v>
      </c>
      <c r="I557" s="231"/>
      <c r="J557" s="232">
        <f>ROUND(I557*H557,2)</f>
        <v>0</v>
      </c>
      <c r="K557" s="233"/>
      <c r="L557" s="43"/>
      <c r="M557" s="234" t="s">
        <v>1</v>
      </c>
      <c r="N557" s="235" t="s">
        <v>40</v>
      </c>
      <c r="O557" s="90"/>
      <c r="P557" s="236">
        <f>O557*H557</f>
        <v>0</v>
      </c>
      <c r="Q557" s="236">
        <v>3.0000000000000001E-05</v>
      </c>
      <c r="R557" s="236">
        <f>Q557*H557</f>
        <v>0.0031679999999999998</v>
      </c>
      <c r="S557" s="236">
        <v>0</v>
      </c>
      <c r="T557" s="237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8" t="s">
        <v>218</v>
      </c>
      <c r="AT557" s="238" t="s">
        <v>150</v>
      </c>
      <c r="AU557" s="238" t="s">
        <v>82</v>
      </c>
      <c r="AY557" s="16" t="s">
        <v>147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6" t="s">
        <v>80</v>
      </c>
      <c r="BK557" s="239">
        <f>ROUND(I557*H557,2)</f>
        <v>0</v>
      </c>
      <c r="BL557" s="16" t="s">
        <v>218</v>
      </c>
      <c r="BM557" s="238" t="s">
        <v>1141</v>
      </c>
    </row>
    <row r="558" s="12" customFormat="1" ht="22.8" customHeight="1">
      <c r="A558" s="12"/>
      <c r="B558" s="210"/>
      <c r="C558" s="211"/>
      <c r="D558" s="212" t="s">
        <v>74</v>
      </c>
      <c r="E558" s="224" t="s">
        <v>1142</v>
      </c>
      <c r="F558" s="224" t="s">
        <v>1143</v>
      </c>
      <c r="G558" s="211"/>
      <c r="H558" s="211"/>
      <c r="I558" s="214"/>
      <c r="J558" s="225">
        <f>BK558</f>
        <v>0</v>
      </c>
      <c r="K558" s="211"/>
      <c r="L558" s="216"/>
      <c r="M558" s="217"/>
      <c r="N558" s="218"/>
      <c r="O558" s="218"/>
      <c r="P558" s="219">
        <f>SUM(P559:P579)</f>
        <v>0</v>
      </c>
      <c r="Q558" s="218"/>
      <c r="R558" s="219">
        <f>SUM(R559:R579)</f>
        <v>0.89785503</v>
      </c>
      <c r="S558" s="218"/>
      <c r="T558" s="220">
        <f>SUM(T559:T579)</f>
        <v>0.22162686000000001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21" t="s">
        <v>82</v>
      </c>
      <c r="AT558" s="222" t="s">
        <v>74</v>
      </c>
      <c r="AU558" s="222" t="s">
        <v>80</v>
      </c>
      <c r="AY558" s="221" t="s">
        <v>147</v>
      </c>
      <c r="BK558" s="223">
        <f>SUM(BK559:BK579)</f>
        <v>0</v>
      </c>
    </row>
    <row r="559" s="2" customFormat="1" ht="24.15" customHeight="1">
      <c r="A559" s="37"/>
      <c r="B559" s="38"/>
      <c r="C559" s="226" t="s">
        <v>1144</v>
      </c>
      <c r="D559" s="226" t="s">
        <v>150</v>
      </c>
      <c r="E559" s="227" t="s">
        <v>1145</v>
      </c>
      <c r="F559" s="228" t="s">
        <v>1146</v>
      </c>
      <c r="G559" s="229" t="s">
        <v>153</v>
      </c>
      <c r="H559" s="230">
        <v>351.88099999999997</v>
      </c>
      <c r="I559" s="231"/>
      <c r="J559" s="232">
        <f>ROUND(I559*H559,2)</f>
        <v>0</v>
      </c>
      <c r="K559" s="233"/>
      <c r="L559" s="43"/>
      <c r="M559" s="234" t="s">
        <v>1</v>
      </c>
      <c r="N559" s="235" t="s">
        <v>40</v>
      </c>
      <c r="O559" s="90"/>
      <c r="P559" s="236">
        <f>O559*H559</f>
        <v>0</v>
      </c>
      <c r="Q559" s="236">
        <v>0</v>
      </c>
      <c r="R559" s="236">
        <f>Q559*H559</f>
        <v>0</v>
      </c>
      <c r="S559" s="236">
        <v>0</v>
      </c>
      <c r="T559" s="237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8" t="s">
        <v>218</v>
      </c>
      <c r="AT559" s="238" t="s">
        <v>150</v>
      </c>
      <c r="AU559" s="238" t="s">
        <v>82</v>
      </c>
      <c r="AY559" s="16" t="s">
        <v>147</v>
      </c>
      <c r="BE559" s="239">
        <f>IF(N559="základní",J559,0)</f>
        <v>0</v>
      </c>
      <c r="BF559" s="239">
        <f>IF(N559="snížená",J559,0)</f>
        <v>0</v>
      </c>
      <c r="BG559" s="239">
        <f>IF(N559="zákl. přenesená",J559,0)</f>
        <v>0</v>
      </c>
      <c r="BH559" s="239">
        <f>IF(N559="sníž. přenesená",J559,0)</f>
        <v>0</v>
      </c>
      <c r="BI559" s="239">
        <f>IF(N559="nulová",J559,0)</f>
        <v>0</v>
      </c>
      <c r="BJ559" s="16" t="s">
        <v>80</v>
      </c>
      <c r="BK559" s="239">
        <f>ROUND(I559*H559,2)</f>
        <v>0</v>
      </c>
      <c r="BL559" s="16" t="s">
        <v>218</v>
      </c>
      <c r="BM559" s="238" t="s">
        <v>1147</v>
      </c>
    </row>
    <row r="560" s="13" customFormat="1">
      <c r="A560" s="13"/>
      <c r="B560" s="244"/>
      <c r="C560" s="245"/>
      <c r="D560" s="240" t="s">
        <v>161</v>
      </c>
      <c r="E560" s="246" t="s">
        <v>1</v>
      </c>
      <c r="F560" s="247" t="s">
        <v>1148</v>
      </c>
      <c r="G560" s="245"/>
      <c r="H560" s="248">
        <v>351.88099999999997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4" t="s">
        <v>161</v>
      </c>
      <c r="AU560" s="254" t="s">
        <v>82</v>
      </c>
      <c r="AV560" s="13" t="s">
        <v>82</v>
      </c>
      <c r="AW560" s="13" t="s">
        <v>32</v>
      </c>
      <c r="AX560" s="13" t="s">
        <v>80</v>
      </c>
      <c r="AY560" s="254" t="s">
        <v>147</v>
      </c>
    </row>
    <row r="561" s="2" customFormat="1" ht="24.15" customHeight="1">
      <c r="A561" s="37"/>
      <c r="B561" s="38"/>
      <c r="C561" s="226" t="s">
        <v>1149</v>
      </c>
      <c r="D561" s="226" t="s">
        <v>150</v>
      </c>
      <c r="E561" s="227" t="s">
        <v>1145</v>
      </c>
      <c r="F561" s="228" t="s">
        <v>1146</v>
      </c>
      <c r="G561" s="229" t="s">
        <v>153</v>
      </c>
      <c r="H561" s="230">
        <v>278.05500000000001</v>
      </c>
      <c r="I561" s="231"/>
      <c r="J561" s="232">
        <f>ROUND(I561*H561,2)</f>
        <v>0</v>
      </c>
      <c r="K561" s="233"/>
      <c r="L561" s="43"/>
      <c r="M561" s="234" t="s">
        <v>1</v>
      </c>
      <c r="N561" s="235" t="s">
        <v>40</v>
      </c>
      <c r="O561" s="90"/>
      <c r="P561" s="236">
        <f>O561*H561</f>
        <v>0</v>
      </c>
      <c r="Q561" s="236">
        <v>0</v>
      </c>
      <c r="R561" s="236">
        <f>Q561*H561</f>
        <v>0</v>
      </c>
      <c r="S561" s="236">
        <v>0</v>
      </c>
      <c r="T561" s="237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8" t="s">
        <v>218</v>
      </c>
      <c r="AT561" s="238" t="s">
        <v>150</v>
      </c>
      <c r="AU561" s="238" t="s">
        <v>82</v>
      </c>
      <c r="AY561" s="16" t="s">
        <v>147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6" t="s">
        <v>80</v>
      </c>
      <c r="BK561" s="239">
        <f>ROUND(I561*H561,2)</f>
        <v>0</v>
      </c>
      <c r="BL561" s="16" t="s">
        <v>218</v>
      </c>
      <c r="BM561" s="238" t="s">
        <v>1150</v>
      </c>
    </row>
    <row r="562" s="13" customFormat="1">
      <c r="A562" s="13"/>
      <c r="B562" s="244"/>
      <c r="C562" s="245"/>
      <c r="D562" s="240" t="s">
        <v>161</v>
      </c>
      <c r="E562" s="246" t="s">
        <v>1</v>
      </c>
      <c r="F562" s="247" t="s">
        <v>1151</v>
      </c>
      <c r="G562" s="245"/>
      <c r="H562" s="248">
        <v>278.05500000000001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4" t="s">
        <v>161</v>
      </c>
      <c r="AU562" s="254" t="s">
        <v>82</v>
      </c>
      <c r="AV562" s="13" t="s">
        <v>82</v>
      </c>
      <c r="AW562" s="13" t="s">
        <v>32</v>
      </c>
      <c r="AX562" s="13" t="s">
        <v>80</v>
      </c>
      <c r="AY562" s="254" t="s">
        <v>147</v>
      </c>
    </row>
    <row r="563" s="2" customFormat="1" ht="24.15" customHeight="1">
      <c r="A563" s="37"/>
      <c r="B563" s="38"/>
      <c r="C563" s="226" t="s">
        <v>1152</v>
      </c>
      <c r="D563" s="226" t="s">
        <v>150</v>
      </c>
      <c r="E563" s="227" t="s">
        <v>1153</v>
      </c>
      <c r="F563" s="228" t="s">
        <v>1154</v>
      </c>
      <c r="G563" s="229" t="s">
        <v>153</v>
      </c>
      <c r="H563" s="230">
        <v>261.52499999999998</v>
      </c>
      <c r="I563" s="231"/>
      <c r="J563" s="232">
        <f>ROUND(I563*H563,2)</f>
        <v>0</v>
      </c>
      <c r="K563" s="233"/>
      <c r="L563" s="43"/>
      <c r="M563" s="234" t="s">
        <v>1</v>
      </c>
      <c r="N563" s="235" t="s">
        <v>40</v>
      </c>
      <c r="O563" s="90"/>
      <c r="P563" s="236">
        <f>O563*H563</f>
        <v>0</v>
      </c>
      <c r="Q563" s="236">
        <v>0</v>
      </c>
      <c r="R563" s="236">
        <f>Q563*H563</f>
        <v>0</v>
      </c>
      <c r="S563" s="236">
        <v>0.00014999999999999999</v>
      </c>
      <c r="T563" s="237">
        <f>S563*H563</f>
        <v>0.039228749999999993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8" t="s">
        <v>218</v>
      </c>
      <c r="AT563" s="238" t="s">
        <v>150</v>
      </c>
      <c r="AU563" s="238" t="s">
        <v>82</v>
      </c>
      <c r="AY563" s="16" t="s">
        <v>147</v>
      </c>
      <c r="BE563" s="239">
        <f>IF(N563="základní",J563,0)</f>
        <v>0</v>
      </c>
      <c r="BF563" s="239">
        <f>IF(N563="snížená",J563,0)</f>
        <v>0</v>
      </c>
      <c r="BG563" s="239">
        <f>IF(N563="zákl. přenesená",J563,0)</f>
        <v>0</v>
      </c>
      <c r="BH563" s="239">
        <f>IF(N563="sníž. přenesená",J563,0)</f>
        <v>0</v>
      </c>
      <c r="BI563" s="239">
        <f>IF(N563="nulová",J563,0)</f>
        <v>0</v>
      </c>
      <c r="BJ563" s="16" t="s">
        <v>80</v>
      </c>
      <c r="BK563" s="239">
        <f>ROUND(I563*H563,2)</f>
        <v>0</v>
      </c>
      <c r="BL563" s="16" t="s">
        <v>218</v>
      </c>
      <c r="BM563" s="238" t="s">
        <v>1155</v>
      </c>
    </row>
    <row r="564" s="13" customFormat="1">
      <c r="A564" s="13"/>
      <c r="B564" s="244"/>
      <c r="C564" s="245"/>
      <c r="D564" s="240" t="s">
        <v>161</v>
      </c>
      <c r="E564" s="246" t="s">
        <v>1</v>
      </c>
      <c r="F564" s="247" t="s">
        <v>1156</v>
      </c>
      <c r="G564" s="245"/>
      <c r="H564" s="248">
        <v>261.52499999999998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4" t="s">
        <v>161</v>
      </c>
      <c r="AU564" s="254" t="s">
        <v>82</v>
      </c>
      <c r="AV564" s="13" t="s">
        <v>82</v>
      </c>
      <c r="AW564" s="13" t="s">
        <v>32</v>
      </c>
      <c r="AX564" s="13" t="s">
        <v>80</v>
      </c>
      <c r="AY564" s="254" t="s">
        <v>147</v>
      </c>
    </row>
    <row r="565" s="2" customFormat="1" ht="14.4" customHeight="1">
      <c r="A565" s="37"/>
      <c r="B565" s="38"/>
      <c r="C565" s="226" t="s">
        <v>1157</v>
      </c>
      <c r="D565" s="226" t="s">
        <v>150</v>
      </c>
      <c r="E565" s="227" t="s">
        <v>1158</v>
      </c>
      <c r="F565" s="228" t="s">
        <v>1159</v>
      </c>
      <c r="G565" s="229" t="s">
        <v>153</v>
      </c>
      <c r="H565" s="230">
        <v>326.85599999999999</v>
      </c>
      <c r="I565" s="231"/>
      <c r="J565" s="232">
        <f>ROUND(I565*H565,2)</f>
        <v>0</v>
      </c>
      <c r="K565" s="233"/>
      <c r="L565" s="43"/>
      <c r="M565" s="234" t="s">
        <v>1</v>
      </c>
      <c r="N565" s="235" t="s">
        <v>40</v>
      </c>
      <c r="O565" s="90"/>
      <c r="P565" s="236">
        <f>O565*H565</f>
        <v>0</v>
      </c>
      <c r="Q565" s="236">
        <v>0.001</v>
      </c>
      <c r="R565" s="236">
        <f>Q565*H565</f>
        <v>0.32685599999999998</v>
      </c>
      <c r="S565" s="236">
        <v>0.00031</v>
      </c>
      <c r="T565" s="237">
        <f>S565*H565</f>
        <v>0.10132536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8" t="s">
        <v>218</v>
      </c>
      <c r="AT565" s="238" t="s">
        <v>150</v>
      </c>
      <c r="AU565" s="238" t="s">
        <v>82</v>
      </c>
      <c r="AY565" s="16" t="s">
        <v>147</v>
      </c>
      <c r="BE565" s="239">
        <f>IF(N565="základní",J565,0)</f>
        <v>0</v>
      </c>
      <c r="BF565" s="239">
        <f>IF(N565="snížená",J565,0)</f>
        <v>0</v>
      </c>
      <c r="BG565" s="239">
        <f>IF(N565="zákl. přenesená",J565,0)</f>
        <v>0</v>
      </c>
      <c r="BH565" s="239">
        <f>IF(N565="sníž. přenesená",J565,0)</f>
        <v>0</v>
      </c>
      <c r="BI565" s="239">
        <f>IF(N565="nulová",J565,0)</f>
        <v>0</v>
      </c>
      <c r="BJ565" s="16" t="s">
        <v>80</v>
      </c>
      <c r="BK565" s="239">
        <f>ROUND(I565*H565,2)</f>
        <v>0</v>
      </c>
      <c r="BL565" s="16" t="s">
        <v>218</v>
      </c>
      <c r="BM565" s="238" t="s">
        <v>1160</v>
      </c>
    </row>
    <row r="566" s="13" customFormat="1">
      <c r="A566" s="13"/>
      <c r="B566" s="244"/>
      <c r="C566" s="245"/>
      <c r="D566" s="240" t="s">
        <v>161</v>
      </c>
      <c r="E566" s="246" t="s">
        <v>1</v>
      </c>
      <c r="F566" s="247" t="s">
        <v>1161</v>
      </c>
      <c r="G566" s="245"/>
      <c r="H566" s="248">
        <v>326.85599999999999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4" t="s">
        <v>161</v>
      </c>
      <c r="AU566" s="254" t="s">
        <v>82</v>
      </c>
      <c r="AV566" s="13" t="s">
        <v>82</v>
      </c>
      <c r="AW566" s="13" t="s">
        <v>32</v>
      </c>
      <c r="AX566" s="13" t="s">
        <v>80</v>
      </c>
      <c r="AY566" s="254" t="s">
        <v>147</v>
      </c>
    </row>
    <row r="567" s="2" customFormat="1" ht="14.4" customHeight="1">
      <c r="A567" s="37"/>
      <c r="B567" s="38"/>
      <c r="C567" s="226" t="s">
        <v>1162</v>
      </c>
      <c r="D567" s="226" t="s">
        <v>150</v>
      </c>
      <c r="E567" s="227" t="s">
        <v>1158</v>
      </c>
      <c r="F567" s="228" t="s">
        <v>1159</v>
      </c>
      <c r="G567" s="229" t="s">
        <v>153</v>
      </c>
      <c r="H567" s="230">
        <v>261.52499999999998</v>
      </c>
      <c r="I567" s="231"/>
      <c r="J567" s="232">
        <f>ROUND(I567*H567,2)</f>
        <v>0</v>
      </c>
      <c r="K567" s="233"/>
      <c r="L567" s="43"/>
      <c r="M567" s="234" t="s">
        <v>1</v>
      </c>
      <c r="N567" s="235" t="s">
        <v>40</v>
      </c>
      <c r="O567" s="90"/>
      <c r="P567" s="236">
        <f>O567*H567</f>
        <v>0</v>
      </c>
      <c r="Q567" s="236">
        <v>0.001</v>
      </c>
      <c r="R567" s="236">
        <f>Q567*H567</f>
        <v>0.26152500000000001</v>
      </c>
      <c r="S567" s="236">
        <v>0.00031</v>
      </c>
      <c r="T567" s="237">
        <f>S567*H567</f>
        <v>0.081072749999999999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8" t="s">
        <v>218</v>
      </c>
      <c r="AT567" s="238" t="s">
        <v>150</v>
      </c>
      <c r="AU567" s="238" t="s">
        <v>82</v>
      </c>
      <c r="AY567" s="16" t="s">
        <v>147</v>
      </c>
      <c r="BE567" s="239">
        <f>IF(N567="základní",J567,0)</f>
        <v>0</v>
      </c>
      <c r="BF567" s="239">
        <f>IF(N567="snížená",J567,0)</f>
        <v>0</v>
      </c>
      <c r="BG567" s="239">
        <f>IF(N567="zákl. přenesená",J567,0)</f>
        <v>0</v>
      </c>
      <c r="BH567" s="239">
        <f>IF(N567="sníž. přenesená",J567,0)</f>
        <v>0</v>
      </c>
      <c r="BI567" s="239">
        <f>IF(N567="nulová",J567,0)</f>
        <v>0</v>
      </c>
      <c r="BJ567" s="16" t="s">
        <v>80</v>
      </c>
      <c r="BK567" s="239">
        <f>ROUND(I567*H567,2)</f>
        <v>0</v>
      </c>
      <c r="BL567" s="16" t="s">
        <v>218</v>
      </c>
      <c r="BM567" s="238" t="s">
        <v>1163</v>
      </c>
    </row>
    <row r="568" s="2" customFormat="1" ht="24.15" customHeight="1">
      <c r="A568" s="37"/>
      <c r="B568" s="38"/>
      <c r="C568" s="226" t="s">
        <v>1164</v>
      </c>
      <c r="D568" s="226" t="s">
        <v>150</v>
      </c>
      <c r="E568" s="227" t="s">
        <v>1165</v>
      </c>
      <c r="F568" s="228" t="s">
        <v>1166</v>
      </c>
      <c r="G568" s="229" t="s">
        <v>153</v>
      </c>
      <c r="H568" s="230">
        <v>326.85599999999999</v>
      </c>
      <c r="I568" s="231"/>
      <c r="J568" s="232">
        <f>ROUND(I568*H568,2)</f>
        <v>0</v>
      </c>
      <c r="K568" s="233"/>
      <c r="L568" s="43"/>
      <c r="M568" s="234" t="s">
        <v>1</v>
      </c>
      <c r="N568" s="235" t="s">
        <v>40</v>
      </c>
      <c r="O568" s="90"/>
      <c r="P568" s="236">
        <f>O568*H568</f>
        <v>0</v>
      </c>
      <c r="Q568" s="236">
        <v>0</v>
      </c>
      <c r="R568" s="236">
        <f>Q568*H568</f>
        <v>0</v>
      </c>
      <c r="S568" s="236">
        <v>0</v>
      </c>
      <c r="T568" s="237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38" t="s">
        <v>218</v>
      </c>
      <c r="AT568" s="238" t="s">
        <v>150</v>
      </c>
      <c r="AU568" s="238" t="s">
        <v>82</v>
      </c>
      <c r="AY568" s="16" t="s">
        <v>147</v>
      </c>
      <c r="BE568" s="239">
        <f>IF(N568="základní",J568,0)</f>
        <v>0</v>
      </c>
      <c r="BF568" s="239">
        <f>IF(N568="snížená",J568,0)</f>
        <v>0</v>
      </c>
      <c r="BG568" s="239">
        <f>IF(N568="zákl. přenesená",J568,0)</f>
        <v>0</v>
      </c>
      <c r="BH568" s="239">
        <f>IF(N568="sníž. přenesená",J568,0)</f>
        <v>0</v>
      </c>
      <c r="BI568" s="239">
        <f>IF(N568="nulová",J568,0)</f>
        <v>0</v>
      </c>
      <c r="BJ568" s="16" t="s">
        <v>80</v>
      </c>
      <c r="BK568" s="239">
        <f>ROUND(I568*H568,2)</f>
        <v>0</v>
      </c>
      <c r="BL568" s="16" t="s">
        <v>218</v>
      </c>
      <c r="BM568" s="238" t="s">
        <v>1167</v>
      </c>
    </row>
    <row r="569" s="2" customFormat="1" ht="24.15" customHeight="1">
      <c r="A569" s="37"/>
      <c r="B569" s="38"/>
      <c r="C569" s="226" t="s">
        <v>1168</v>
      </c>
      <c r="D569" s="226" t="s">
        <v>150</v>
      </c>
      <c r="E569" s="227" t="s">
        <v>1165</v>
      </c>
      <c r="F569" s="228" t="s">
        <v>1166</v>
      </c>
      <c r="G569" s="229" t="s">
        <v>153</v>
      </c>
      <c r="H569" s="230">
        <v>261.52499999999998</v>
      </c>
      <c r="I569" s="231"/>
      <c r="J569" s="232">
        <f>ROUND(I569*H569,2)</f>
        <v>0</v>
      </c>
      <c r="K569" s="233"/>
      <c r="L569" s="43"/>
      <c r="M569" s="234" t="s">
        <v>1</v>
      </c>
      <c r="N569" s="235" t="s">
        <v>40</v>
      </c>
      <c r="O569" s="90"/>
      <c r="P569" s="236">
        <f>O569*H569</f>
        <v>0</v>
      </c>
      <c r="Q569" s="236">
        <v>0</v>
      </c>
      <c r="R569" s="236">
        <f>Q569*H569</f>
        <v>0</v>
      </c>
      <c r="S569" s="236">
        <v>0</v>
      </c>
      <c r="T569" s="237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8" t="s">
        <v>218</v>
      </c>
      <c r="AT569" s="238" t="s">
        <v>150</v>
      </c>
      <c r="AU569" s="238" t="s">
        <v>82</v>
      </c>
      <c r="AY569" s="16" t="s">
        <v>147</v>
      </c>
      <c r="BE569" s="239">
        <f>IF(N569="základní",J569,0)</f>
        <v>0</v>
      </c>
      <c r="BF569" s="239">
        <f>IF(N569="snížená",J569,0)</f>
        <v>0</v>
      </c>
      <c r="BG569" s="239">
        <f>IF(N569="zákl. přenesená",J569,0)</f>
        <v>0</v>
      </c>
      <c r="BH569" s="239">
        <f>IF(N569="sníž. přenesená",J569,0)</f>
        <v>0</v>
      </c>
      <c r="BI569" s="239">
        <f>IF(N569="nulová",J569,0)</f>
        <v>0</v>
      </c>
      <c r="BJ569" s="16" t="s">
        <v>80</v>
      </c>
      <c r="BK569" s="239">
        <f>ROUND(I569*H569,2)</f>
        <v>0</v>
      </c>
      <c r="BL569" s="16" t="s">
        <v>218</v>
      </c>
      <c r="BM569" s="238" t="s">
        <v>1169</v>
      </c>
    </row>
    <row r="570" s="2" customFormat="1" ht="24.15" customHeight="1">
      <c r="A570" s="37"/>
      <c r="B570" s="38"/>
      <c r="C570" s="226" t="s">
        <v>1170</v>
      </c>
      <c r="D570" s="226" t="s">
        <v>150</v>
      </c>
      <c r="E570" s="227" t="s">
        <v>1171</v>
      </c>
      <c r="F570" s="228" t="s">
        <v>1172</v>
      </c>
      <c r="G570" s="229" t="s">
        <v>153</v>
      </c>
      <c r="H570" s="230">
        <v>351.88099999999997</v>
      </c>
      <c r="I570" s="231"/>
      <c r="J570" s="232">
        <f>ROUND(I570*H570,2)</f>
        <v>0</v>
      </c>
      <c r="K570" s="233"/>
      <c r="L570" s="43"/>
      <c r="M570" s="234" t="s">
        <v>1</v>
      </c>
      <c r="N570" s="235" t="s">
        <v>40</v>
      </c>
      <c r="O570" s="90"/>
      <c r="P570" s="236">
        <f>O570*H570</f>
        <v>0</v>
      </c>
      <c r="Q570" s="236">
        <v>0.00020000000000000001</v>
      </c>
      <c r="R570" s="236">
        <f>Q570*H570</f>
        <v>0.0703762</v>
      </c>
      <c r="S570" s="236">
        <v>0</v>
      </c>
      <c r="T570" s="237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8" t="s">
        <v>218</v>
      </c>
      <c r="AT570" s="238" t="s">
        <v>150</v>
      </c>
      <c r="AU570" s="238" t="s">
        <v>82</v>
      </c>
      <c r="AY570" s="16" t="s">
        <v>147</v>
      </c>
      <c r="BE570" s="239">
        <f>IF(N570="základní",J570,0)</f>
        <v>0</v>
      </c>
      <c r="BF570" s="239">
        <f>IF(N570="snížená",J570,0)</f>
        <v>0</v>
      </c>
      <c r="BG570" s="239">
        <f>IF(N570="zákl. přenesená",J570,0)</f>
        <v>0</v>
      </c>
      <c r="BH570" s="239">
        <f>IF(N570="sníž. přenesená",J570,0)</f>
        <v>0</v>
      </c>
      <c r="BI570" s="239">
        <f>IF(N570="nulová",J570,0)</f>
        <v>0</v>
      </c>
      <c r="BJ570" s="16" t="s">
        <v>80</v>
      </c>
      <c r="BK570" s="239">
        <f>ROUND(I570*H570,2)</f>
        <v>0</v>
      </c>
      <c r="BL570" s="16" t="s">
        <v>218</v>
      </c>
      <c r="BM570" s="238" t="s">
        <v>1173</v>
      </c>
    </row>
    <row r="571" s="2" customFormat="1" ht="24.15" customHeight="1">
      <c r="A571" s="37"/>
      <c r="B571" s="38"/>
      <c r="C571" s="226" t="s">
        <v>1174</v>
      </c>
      <c r="D571" s="226" t="s">
        <v>150</v>
      </c>
      <c r="E571" s="227" t="s">
        <v>1171</v>
      </c>
      <c r="F571" s="228" t="s">
        <v>1172</v>
      </c>
      <c r="G571" s="229" t="s">
        <v>153</v>
      </c>
      <c r="H571" s="230">
        <v>278.05500000000001</v>
      </c>
      <c r="I571" s="231"/>
      <c r="J571" s="232">
        <f>ROUND(I571*H571,2)</f>
        <v>0</v>
      </c>
      <c r="K571" s="233"/>
      <c r="L571" s="43"/>
      <c r="M571" s="234" t="s">
        <v>1</v>
      </c>
      <c r="N571" s="235" t="s">
        <v>40</v>
      </c>
      <c r="O571" s="90"/>
      <c r="P571" s="236">
        <f>O571*H571</f>
        <v>0</v>
      </c>
      <c r="Q571" s="236">
        <v>0.00020000000000000001</v>
      </c>
      <c r="R571" s="236">
        <f>Q571*H571</f>
        <v>0.055611000000000001</v>
      </c>
      <c r="S571" s="236">
        <v>0</v>
      </c>
      <c r="T571" s="237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8" t="s">
        <v>218</v>
      </c>
      <c r="AT571" s="238" t="s">
        <v>150</v>
      </c>
      <c r="AU571" s="238" t="s">
        <v>82</v>
      </c>
      <c r="AY571" s="16" t="s">
        <v>147</v>
      </c>
      <c r="BE571" s="239">
        <f>IF(N571="základní",J571,0)</f>
        <v>0</v>
      </c>
      <c r="BF571" s="239">
        <f>IF(N571="snížená",J571,0)</f>
        <v>0</v>
      </c>
      <c r="BG571" s="239">
        <f>IF(N571="zákl. přenesená",J571,0)</f>
        <v>0</v>
      </c>
      <c r="BH571" s="239">
        <f>IF(N571="sníž. přenesená",J571,0)</f>
        <v>0</v>
      </c>
      <c r="BI571" s="239">
        <f>IF(N571="nulová",J571,0)</f>
        <v>0</v>
      </c>
      <c r="BJ571" s="16" t="s">
        <v>80</v>
      </c>
      <c r="BK571" s="239">
        <f>ROUND(I571*H571,2)</f>
        <v>0</v>
      </c>
      <c r="BL571" s="16" t="s">
        <v>218</v>
      </c>
      <c r="BM571" s="238" t="s">
        <v>1175</v>
      </c>
    </row>
    <row r="572" s="2" customFormat="1" ht="24.15" customHeight="1">
      <c r="A572" s="37"/>
      <c r="B572" s="38"/>
      <c r="C572" s="226" t="s">
        <v>1176</v>
      </c>
      <c r="D572" s="226" t="s">
        <v>150</v>
      </c>
      <c r="E572" s="227" t="s">
        <v>1177</v>
      </c>
      <c r="F572" s="228" t="s">
        <v>1178</v>
      </c>
      <c r="G572" s="229" t="s">
        <v>153</v>
      </c>
      <c r="H572" s="230">
        <v>4.6500000000000004</v>
      </c>
      <c r="I572" s="231"/>
      <c r="J572" s="232">
        <f>ROUND(I572*H572,2)</f>
        <v>0</v>
      </c>
      <c r="K572" s="233"/>
      <c r="L572" s="43"/>
      <c r="M572" s="234" t="s">
        <v>1</v>
      </c>
      <c r="N572" s="235" t="s">
        <v>40</v>
      </c>
      <c r="O572" s="90"/>
      <c r="P572" s="236">
        <f>O572*H572</f>
        <v>0</v>
      </c>
      <c r="Q572" s="236">
        <v>2.0000000000000002E-05</v>
      </c>
      <c r="R572" s="236">
        <f>Q572*H572</f>
        <v>9.3000000000000011E-05</v>
      </c>
      <c r="S572" s="236">
        <v>0</v>
      </c>
      <c r="T572" s="237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38" t="s">
        <v>218</v>
      </c>
      <c r="AT572" s="238" t="s">
        <v>150</v>
      </c>
      <c r="AU572" s="238" t="s">
        <v>82</v>
      </c>
      <c r="AY572" s="16" t="s">
        <v>147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6" t="s">
        <v>80</v>
      </c>
      <c r="BK572" s="239">
        <f>ROUND(I572*H572,2)</f>
        <v>0</v>
      </c>
      <c r="BL572" s="16" t="s">
        <v>218</v>
      </c>
      <c r="BM572" s="238" t="s">
        <v>1179</v>
      </c>
    </row>
    <row r="573" s="13" customFormat="1">
      <c r="A573" s="13"/>
      <c r="B573" s="244"/>
      <c r="C573" s="245"/>
      <c r="D573" s="240" t="s">
        <v>161</v>
      </c>
      <c r="E573" s="246" t="s">
        <v>1</v>
      </c>
      <c r="F573" s="247" t="s">
        <v>1180</v>
      </c>
      <c r="G573" s="245"/>
      <c r="H573" s="248">
        <v>4.6500000000000004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4" t="s">
        <v>161</v>
      </c>
      <c r="AU573" s="254" t="s">
        <v>82</v>
      </c>
      <c r="AV573" s="13" t="s">
        <v>82</v>
      </c>
      <c r="AW573" s="13" t="s">
        <v>32</v>
      </c>
      <c r="AX573" s="13" t="s">
        <v>80</v>
      </c>
      <c r="AY573" s="254" t="s">
        <v>147</v>
      </c>
    </row>
    <row r="574" s="2" customFormat="1" ht="24.15" customHeight="1">
      <c r="A574" s="37"/>
      <c r="B574" s="38"/>
      <c r="C574" s="226" t="s">
        <v>1181</v>
      </c>
      <c r="D574" s="226" t="s">
        <v>150</v>
      </c>
      <c r="E574" s="227" t="s">
        <v>1182</v>
      </c>
      <c r="F574" s="228" t="s">
        <v>1183</v>
      </c>
      <c r="G574" s="229" t="s">
        <v>153</v>
      </c>
      <c r="H574" s="230">
        <v>7.2889999999999997</v>
      </c>
      <c r="I574" s="231"/>
      <c r="J574" s="232">
        <f>ROUND(I574*H574,2)</f>
        <v>0</v>
      </c>
      <c r="K574" s="233"/>
      <c r="L574" s="43"/>
      <c r="M574" s="234" t="s">
        <v>1</v>
      </c>
      <c r="N574" s="235" t="s">
        <v>40</v>
      </c>
      <c r="O574" s="90"/>
      <c r="P574" s="236">
        <f>O574*H574</f>
        <v>0</v>
      </c>
      <c r="Q574" s="236">
        <v>1.0000000000000001E-05</v>
      </c>
      <c r="R574" s="236">
        <f>Q574*H574</f>
        <v>7.2890000000000002E-05</v>
      </c>
      <c r="S574" s="236">
        <v>0</v>
      </c>
      <c r="T574" s="237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38" t="s">
        <v>218</v>
      </c>
      <c r="AT574" s="238" t="s">
        <v>150</v>
      </c>
      <c r="AU574" s="238" t="s">
        <v>82</v>
      </c>
      <c r="AY574" s="16" t="s">
        <v>147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6" t="s">
        <v>80</v>
      </c>
      <c r="BK574" s="239">
        <f>ROUND(I574*H574,2)</f>
        <v>0</v>
      </c>
      <c r="BL574" s="16" t="s">
        <v>218</v>
      </c>
      <c r="BM574" s="238" t="s">
        <v>1184</v>
      </c>
    </row>
    <row r="575" s="13" customFormat="1">
      <c r="A575" s="13"/>
      <c r="B575" s="244"/>
      <c r="C575" s="245"/>
      <c r="D575" s="240" t="s">
        <v>161</v>
      </c>
      <c r="E575" s="246" t="s">
        <v>1</v>
      </c>
      <c r="F575" s="247" t="s">
        <v>1185</v>
      </c>
      <c r="G575" s="245"/>
      <c r="H575" s="248">
        <v>7.2889999999999997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4" t="s">
        <v>161</v>
      </c>
      <c r="AU575" s="254" t="s">
        <v>82</v>
      </c>
      <c r="AV575" s="13" t="s">
        <v>82</v>
      </c>
      <c r="AW575" s="13" t="s">
        <v>32</v>
      </c>
      <c r="AX575" s="13" t="s">
        <v>80</v>
      </c>
      <c r="AY575" s="254" t="s">
        <v>147</v>
      </c>
    </row>
    <row r="576" s="2" customFormat="1" ht="24.15" customHeight="1">
      <c r="A576" s="37"/>
      <c r="B576" s="38"/>
      <c r="C576" s="226" t="s">
        <v>1186</v>
      </c>
      <c r="D576" s="226" t="s">
        <v>150</v>
      </c>
      <c r="E576" s="227" t="s">
        <v>1187</v>
      </c>
      <c r="F576" s="228" t="s">
        <v>1188</v>
      </c>
      <c r="G576" s="229" t="s">
        <v>153</v>
      </c>
      <c r="H576" s="230">
        <v>63.950000000000003</v>
      </c>
      <c r="I576" s="231"/>
      <c r="J576" s="232">
        <f>ROUND(I576*H576,2)</f>
        <v>0</v>
      </c>
      <c r="K576" s="233"/>
      <c r="L576" s="43"/>
      <c r="M576" s="234" t="s">
        <v>1</v>
      </c>
      <c r="N576" s="235" t="s">
        <v>40</v>
      </c>
      <c r="O576" s="90"/>
      <c r="P576" s="236">
        <f>O576*H576</f>
        <v>0</v>
      </c>
      <c r="Q576" s="236">
        <v>1.0000000000000001E-05</v>
      </c>
      <c r="R576" s="236">
        <f>Q576*H576</f>
        <v>0.00063950000000000009</v>
      </c>
      <c r="S576" s="236">
        <v>0</v>
      </c>
      <c r="T576" s="237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8" t="s">
        <v>218</v>
      </c>
      <c r="AT576" s="238" t="s">
        <v>150</v>
      </c>
      <c r="AU576" s="238" t="s">
        <v>82</v>
      </c>
      <c r="AY576" s="16" t="s">
        <v>147</v>
      </c>
      <c r="BE576" s="239">
        <f>IF(N576="základní",J576,0)</f>
        <v>0</v>
      </c>
      <c r="BF576" s="239">
        <f>IF(N576="snížená",J576,0)</f>
        <v>0</v>
      </c>
      <c r="BG576" s="239">
        <f>IF(N576="zákl. přenesená",J576,0)</f>
        <v>0</v>
      </c>
      <c r="BH576" s="239">
        <f>IF(N576="sníž. přenesená",J576,0)</f>
        <v>0</v>
      </c>
      <c r="BI576" s="239">
        <f>IF(N576="nulová",J576,0)</f>
        <v>0</v>
      </c>
      <c r="BJ576" s="16" t="s">
        <v>80</v>
      </c>
      <c r="BK576" s="239">
        <f>ROUND(I576*H576,2)</f>
        <v>0</v>
      </c>
      <c r="BL576" s="16" t="s">
        <v>218</v>
      </c>
      <c r="BM576" s="238" t="s">
        <v>1189</v>
      </c>
    </row>
    <row r="577" s="13" customFormat="1">
      <c r="A577" s="13"/>
      <c r="B577" s="244"/>
      <c r="C577" s="245"/>
      <c r="D577" s="240" t="s">
        <v>161</v>
      </c>
      <c r="E577" s="246" t="s">
        <v>1</v>
      </c>
      <c r="F577" s="247" t="s">
        <v>281</v>
      </c>
      <c r="G577" s="245"/>
      <c r="H577" s="248">
        <v>63.950000000000003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4" t="s">
        <v>161</v>
      </c>
      <c r="AU577" s="254" t="s">
        <v>82</v>
      </c>
      <c r="AV577" s="13" t="s">
        <v>82</v>
      </c>
      <c r="AW577" s="13" t="s">
        <v>32</v>
      </c>
      <c r="AX577" s="13" t="s">
        <v>80</v>
      </c>
      <c r="AY577" s="254" t="s">
        <v>147</v>
      </c>
    </row>
    <row r="578" s="2" customFormat="1" ht="24.15" customHeight="1">
      <c r="A578" s="37"/>
      <c r="B578" s="38"/>
      <c r="C578" s="226" t="s">
        <v>1190</v>
      </c>
      <c r="D578" s="226" t="s">
        <v>150</v>
      </c>
      <c r="E578" s="227" t="s">
        <v>1191</v>
      </c>
      <c r="F578" s="228" t="s">
        <v>1192</v>
      </c>
      <c r="G578" s="229" t="s">
        <v>153</v>
      </c>
      <c r="H578" s="230">
        <v>351.88099999999997</v>
      </c>
      <c r="I578" s="231"/>
      <c r="J578" s="232">
        <f>ROUND(I578*H578,2)</f>
        <v>0</v>
      </c>
      <c r="K578" s="233"/>
      <c r="L578" s="43"/>
      <c r="M578" s="234" t="s">
        <v>1</v>
      </c>
      <c r="N578" s="235" t="s">
        <v>40</v>
      </c>
      <c r="O578" s="90"/>
      <c r="P578" s="236">
        <f>O578*H578</f>
        <v>0</v>
      </c>
      <c r="Q578" s="236">
        <v>0.00029</v>
      </c>
      <c r="R578" s="236">
        <f>Q578*H578</f>
        <v>0.10204548999999999</v>
      </c>
      <c r="S578" s="236">
        <v>0</v>
      </c>
      <c r="T578" s="237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38" t="s">
        <v>218</v>
      </c>
      <c r="AT578" s="238" t="s">
        <v>150</v>
      </c>
      <c r="AU578" s="238" t="s">
        <v>82</v>
      </c>
      <c r="AY578" s="16" t="s">
        <v>147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6" t="s">
        <v>80</v>
      </c>
      <c r="BK578" s="239">
        <f>ROUND(I578*H578,2)</f>
        <v>0</v>
      </c>
      <c r="BL578" s="16" t="s">
        <v>218</v>
      </c>
      <c r="BM578" s="238" t="s">
        <v>1193</v>
      </c>
    </row>
    <row r="579" s="2" customFormat="1" ht="24.15" customHeight="1">
      <c r="A579" s="37"/>
      <c r="B579" s="38"/>
      <c r="C579" s="226" t="s">
        <v>1194</v>
      </c>
      <c r="D579" s="226" t="s">
        <v>150</v>
      </c>
      <c r="E579" s="227" t="s">
        <v>1191</v>
      </c>
      <c r="F579" s="228" t="s">
        <v>1192</v>
      </c>
      <c r="G579" s="229" t="s">
        <v>153</v>
      </c>
      <c r="H579" s="230">
        <v>278.05500000000001</v>
      </c>
      <c r="I579" s="231"/>
      <c r="J579" s="232">
        <f>ROUND(I579*H579,2)</f>
        <v>0</v>
      </c>
      <c r="K579" s="233"/>
      <c r="L579" s="43"/>
      <c r="M579" s="234" t="s">
        <v>1</v>
      </c>
      <c r="N579" s="235" t="s">
        <v>40</v>
      </c>
      <c r="O579" s="90"/>
      <c r="P579" s="236">
        <f>O579*H579</f>
        <v>0</v>
      </c>
      <c r="Q579" s="236">
        <v>0.00029</v>
      </c>
      <c r="R579" s="236">
        <f>Q579*H579</f>
        <v>0.080635949999999998</v>
      </c>
      <c r="S579" s="236">
        <v>0</v>
      </c>
      <c r="T579" s="237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8" t="s">
        <v>218</v>
      </c>
      <c r="AT579" s="238" t="s">
        <v>150</v>
      </c>
      <c r="AU579" s="238" t="s">
        <v>82</v>
      </c>
      <c r="AY579" s="16" t="s">
        <v>147</v>
      </c>
      <c r="BE579" s="239">
        <f>IF(N579="základní",J579,0)</f>
        <v>0</v>
      </c>
      <c r="BF579" s="239">
        <f>IF(N579="snížená",J579,0)</f>
        <v>0</v>
      </c>
      <c r="BG579" s="239">
        <f>IF(N579="zákl. přenesená",J579,0)</f>
        <v>0</v>
      </c>
      <c r="BH579" s="239">
        <f>IF(N579="sníž. přenesená",J579,0)</f>
        <v>0</v>
      </c>
      <c r="BI579" s="239">
        <f>IF(N579="nulová",J579,0)</f>
        <v>0</v>
      </c>
      <c r="BJ579" s="16" t="s">
        <v>80</v>
      </c>
      <c r="BK579" s="239">
        <f>ROUND(I579*H579,2)</f>
        <v>0</v>
      </c>
      <c r="BL579" s="16" t="s">
        <v>218</v>
      </c>
      <c r="BM579" s="238" t="s">
        <v>1195</v>
      </c>
    </row>
    <row r="580" s="12" customFormat="1" ht="25.92" customHeight="1">
      <c r="A580" s="12"/>
      <c r="B580" s="210"/>
      <c r="C580" s="211"/>
      <c r="D580" s="212" t="s">
        <v>74</v>
      </c>
      <c r="E580" s="213" t="s">
        <v>124</v>
      </c>
      <c r="F580" s="213" t="s">
        <v>1196</v>
      </c>
      <c r="G580" s="211"/>
      <c r="H580" s="211"/>
      <c r="I580" s="214"/>
      <c r="J580" s="215">
        <f>BK580</f>
        <v>0</v>
      </c>
      <c r="K580" s="211"/>
      <c r="L580" s="216"/>
      <c r="M580" s="217"/>
      <c r="N580" s="218"/>
      <c r="O580" s="218"/>
      <c r="P580" s="219">
        <f>P581+P583+P585</f>
        <v>0</v>
      </c>
      <c r="Q580" s="218"/>
      <c r="R580" s="219">
        <f>R581+R583+R585</f>
        <v>0</v>
      </c>
      <c r="S580" s="218"/>
      <c r="T580" s="220">
        <f>T581+T583+T585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21" t="s">
        <v>172</v>
      </c>
      <c r="AT580" s="222" t="s">
        <v>74</v>
      </c>
      <c r="AU580" s="222" t="s">
        <v>75</v>
      </c>
      <c r="AY580" s="221" t="s">
        <v>147</v>
      </c>
      <c r="BK580" s="223">
        <f>BK581+BK583+BK585</f>
        <v>0</v>
      </c>
    </row>
    <row r="581" s="12" customFormat="1" ht="22.8" customHeight="1">
      <c r="A581" s="12"/>
      <c r="B581" s="210"/>
      <c r="C581" s="211"/>
      <c r="D581" s="212" t="s">
        <v>74</v>
      </c>
      <c r="E581" s="224" t="s">
        <v>1197</v>
      </c>
      <c r="F581" s="224" t="s">
        <v>123</v>
      </c>
      <c r="G581" s="211"/>
      <c r="H581" s="211"/>
      <c r="I581" s="214"/>
      <c r="J581" s="225">
        <f>BK581</f>
        <v>0</v>
      </c>
      <c r="K581" s="211"/>
      <c r="L581" s="216"/>
      <c r="M581" s="217"/>
      <c r="N581" s="218"/>
      <c r="O581" s="218"/>
      <c r="P581" s="219">
        <f>P582</f>
        <v>0</v>
      </c>
      <c r="Q581" s="218"/>
      <c r="R581" s="219">
        <f>R582</f>
        <v>0</v>
      </c>
      <c r="S581" s="218"/>
      <c r="T581" s="220">
        <f>T582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21" t="s">
        <v>172</v>
      </c>
      <c r="AT581" s="222" t="s">
        <v>74</v>
      </c>
      <c r="AU581" s="222" t="s">
        <v>80</v>
      </c>
      <c r="AY581" s="221" t="s">
        <v>147</v>
      </c>
      <c r="BK581" s="223">
        <f>BK582</f>
        <v>0</v>
      </c>
    </row>
    <row r="582" s="2" customFormat="1" ht="14.4" customHeight="1">
      <c r="A582" s="37"/>
      <c r="B582" s="38"/>
      <c r="C582" s="226" t="s">
        <v>1198</v>
      </c>
      <c r="D582" s="226" t="s">
        <v>150</v>
      </c>
      <c r="E582" s="227" t="s">
        <v>1199</v>
      </c>
      <c r="F582" s="228" t="s">
        <v>123</v>
      </c>
      <c r="G582" s="229" t="s">
        <v>375</v>
      </c>
      <c r="H582" s="230">
        <v>1</v>
      </c>
      <c r="I582" s="231"/>
      <c r="J582" s="232">
        <f>ROUND(I582*H582,2)</f>
        <v>0</v>
      </c>
      <c r="K582" s="233"/>
      <c r="L582" s="43"/>
      <c r="M582" s="234" t="s">
        <v>1</v>
      </c>
      <c r="N582" s="235" t="s">
        <v>40</v>
      </c>
      <c r="O582" s="90"/>
      <c r="P582" s="236">
        <f>O582*H582</f>
        <v>0</v>
      </c>
      <c r="Q582" s="236">
        <v>0</v>
      </c>
      <c r="R582" s="236">
        <f>Q582*H582</f>
        <v>0</v>
      </c>
      <c r="S582" s="236">
        <v>0</v>
      </c>
      <c r="T582" s="237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8" t="s">
        <v>1200</v>
      </c>
      <c r="AT582" s="238" t="s">
        <v>150</v>
      </c>
      <c r="AU582" s="238" t="s">
        <v>82</v>
      </c>
      <c r="AY582" s="16" t="s">
        <v>147</v>
      </c>
      <c r="BE582" s="239">
        <f>IF(N582="základní",J582,0)</f>
        <v>0</v>
      </c>
      <c r="BF582" s="239">
        <f>IF(N582="snížená",J582,0)</f>
        <v>0</v>
      </c>
      <c r="BG582" s="239">
        <f>IF(N582="zákl. přenesená",J582,0)</f>
        <v>0</v>
      </c>
      <c r="BH582" s="239">
        <f>IF(N582="sníž. přenesená",J582,0)</f>
        <v>0</v>
      </c>
      <c r="BI582" s="239">
        <f>IF(N582="nulová",J582,0)</f>
        <v>0</v>
      </c>
      <c r="BJ582" s="16" t="s">
        <v>80</v>
      </c>
      <c r="BK582" s="239">
        <f>ROUND(I582*H582,2)</f>
        <v>0</v>
      </c>
      <c r="BL582" s="16" t="s">
        <v>1200</v>
      </c>
      <c r="BM582" s="238" t="s">
        <v>1201</v>
      </c>
    </row>
    <row r="583" s="12" customFormat="1" ht="22.8" customHeight="1">
      <c r="A583" s="12"/>
      <c r="B583" s="210"/>
      <c r="C583" s="211"/>
      <c r="D583" s="212" t="s">
        <v>74</v>
      </c>
      <c r="E583" s="224" t="s">
        <v>1202</v>
      </c>
      <c r="F583" s="224" t="s">
        <v>126</v>
      </c>
      <c r="G583" s="211"/>
      <c r="H583" s="211"/>
      <c r="I583" s="214"/>
      <c r="J583" s="225">
        <f>BK583</f>
        <v>0</v>
      </c>
      <c r="K583" s="211"/>
      <c r="L583" s="216"/>
      <c r="M583" s="217"/>
      <c r="N583" s="218"/>
      <c r="O583" s="218"/>
      <c r="P583" s="219">
        <f>P584</f>
        <v>0</v>
      </c>
      <c r="Q583" s="218"/>
      <c r="R583" s="219">
        <f>R584</f>
        <v>0</v>
      </c>
      <c r="S583" s="218"/>
      <c r="T583" s="220">
        <f>T584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21" t="s">
        <v>172</v>
      </c>
      <c r="AT583" s="222" t="s">
        <v>74</v>
      </c>
      <c r="AU583" s="222" t="s">
        <v>80</v>
      </c>
      <c r="AY583" s="221" t="s">
        <v>147</v>
      </c>
      <c r="BK583" s="223">
        <f>BK584</f>
        <v>0</v>
      </c>
    </row>
    <row r="584" s="2" customFormat="1" ht="14.4" customHeight="1">
      <c r="A584" s="37"/>
      <c r="B584" s="38"/>
      <c r="C584" s="226" t="s">
        <v>1203</v>
      </c>
      <c r="D584" s="226" t="s">
        <v>150</v>
      </c>
      <c r="E584" s="227" t="s">
        <v>1204</v>
      </c>
      <c r="F584" s="228" t="s">
        <v>126</v>
      </c>
      <c r="G584" s="229" t="s">
        <v>375</v>
      </c>
      <c r="H584" s="230">
        <v>1</v>
      </c>
      <c r="I584" s="231"/>
      <c r="J584" s="232">
        <f>ROUND(I584*H584,2)</f>
        <v>0</v>
      </c>
      <c r="K584" s="233"/>
      <c r="L584" s="43"/>
      <c r="M584" s="234" t="s">
        <v>1</v>
      </c>
      <c r="N584" s="235" t="s">
        <v>40</v>
      </c>
      <c r="O584" s="90"/>
      <c r="P584" s="236">
        <f>O584*H584</f>
        <v>0</v>
      </c>
      <c r="Q584" s="236">
        <v>0</v>
      </c>
      <c r="R584" s="236">
        <f>Q584*H584</f>
        <v>0</v>
      </c>
      <c r="S584" s="236">
        <v>0</v>
      </c>
      <c r="T584" s="237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38" t="s">
        <v>1200</v>
      </c>
      <c r="AT584" s="238" t="s">
        <v>150</v>
      </c>
      <c r="AU584" s="238" t="s">
        <v>82</v>
      </c>
      <c r="AY584" s="16" t="s">
        <v>147</v>
      </c>
      <c r="BE584" s="239">
        <f>IF(N584="základní",J584,0)</f>
        <v>0</v>
      </c>
      <c r="BF584" s="239">
        <f>IF(N584="snížená",J584,0)</f>
        <v>0</v>
      </c>
      <c r="BG584" s="239">
        <f>IF(N584="zákl. přenesená",J584,0)</f>
        <v>0</v>
      </c>
      <c r="BH584" s="239">
        <f>IF(N584="sníž. přenesená",J584,0)</f>
        <v>0</v>
      </c>
      <c r="BI584" s="239">
        <f>IF(N584="nulová",J584,0)</f>
        <v>0</v>
      </c>
      <c r="BJ584" s="16" t="s">
        <v>80</v>
      </c>
      <c r="BK584" s="239">
        <f>ROUND(I584*H584,2)</f>
        <v>0</v>
      </c>
      <c r="BL584" s="16" t="s">
        <v>1200</v>
      </c>
      <c r="BM584" s="238" t="s">
        <v>1205</v>
      </c>
    </row>
    <row r="585" s="12" customFormat="1" ht="22.8" customHeight="1">
      <c r="A585" s="12"/>
      <c r="B585" s="210"/>
      <c r="C585" s="211"/>
      <c r="D585" s="212" t="s">
        <v>74</v>
      </c>
      <c r="E585" s="224" t="s">
        <v>1206</v>
      </c>
      <c r="F585" s="224" t="s">
        <v>127</v>
      </c>
      <c r="G585" s="211"/>
      <c r="H585" s="211"/>
      <c r="I585" s="214"/>
      <c r="J585" s="225">
        <f>BK585</f>
        <v>0</v>
      </c>
      <c r="K585" s="211"/>
      <c r="L585" s="216"/>
      <c r="M585" s="217"/>
      <c r="N585" s="218"/>
      <c r="O585" s="218"/>
      <c r="P585" s="219">
        <f>P586</f>
        <v>0</v>
      </c>
      <c r="Q585" s="218"/>
      <c r="R585" s="219">
        <f>R586</f>
        <v>0</v>
      </c>
      <c r="S585" s="218"/>
      <c r="T585" s="220">
        <f>T586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21" t="s">
        <v>172</v>
      </c>
      <c r="AT585" s="222" t="s">
        <v>74</v>
      </c>
      <c r="AU585" s="222" t="s">
        <v>80</v>
      </c>
      <c r="AY585" s="221" t="s">
        <v>147</v>
      </c>
      <c r="BK585" s="223">
        <f>BK586</f>
        <v>0</v>
      </c>
    </row>
    <row r="586" s="2" customFormat="1" ht="14.4" customHeight="1">
      <c r="A586" s="37"/>
      <c r="B586" s="38"/>
      <c r="C586" s="226" t="s">
        <v>1207</v>
      </c>
      <c r="D586" s="226" t="s">
        <v>150</v>
      </c>
      <c r="E586" s="227" t="s">
        <v>1208</v>
      </c>
      <c r="F586" s="228" t="s">
        <v>127</v>
      </c>
      <c r="G586" s="229" t="s">
        <v>375</v>
      </c>
      <c r="H586" s="230">
        <v>1</v>
      </c>
      <c r="I586" s="231"/>
      <c r="J586" s="232">
        <f>ROUND(I586*H586,2)</f>
        <v>0</v>
      </c>
      <c r="K586" s="233"/>
      <c r="L586" s="43"/>
      <c r="M586" s="277" t="s">
        <v>1</v>
      </c>
      <c r="N586" s="278" t="s">
        <v>40</v>
      </c>
      <c r="O586" s="279"/>
      <c r="P586" s="280">
        <f>O586*H586</f>
        <v>0</v>
      </c>
      <c r="Q586" s="280">
        <v>0</v>
      </c>
      <c r="R586" s="280">
        <f>Q586*H586</f>
        <v>0</v>
      </c>
      <c r="S586" s="280">
        <v>0</v>
      </c>
      <c r="T586" s="281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8" t="s">
        <v>1200</v>
      </c>
      <c r="AT586" s="238" t="s">
        <v>150</v>
      </c>
      <c r="AU586" s="238" t="s">
        <v>82</v>
      </c>
      <c r="AY586" s="16" t="s">
        <v>147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6" t="s">
        <v>80</v>
      </c>
      <c r="BK586" s="239">
        <f>ROUND(I586*H586,2)</f>
        <v>0</v>
      </c>
      <c r="BL586" s="16" t="s">
        <v>1200</v>
      </c>
      <c r="BM586" s="238" t="s">
        <v>1209</v>
      </c>
    </row>
    <row r="587" s="2" customFormat="1" ht="6.96" customHeight="1">
      <c r="A587" s="37"/>
      <c r="B587" s="65"/>
      <c r="C587" s="66"/>
      <c r="D587" s="66"/>
      <c r="E587" s="66"/>
      <c r="F587" s="66"/>
      <c r="G587" s="66"/>
      <c r="H587" s="66"/>
      <c r="I587" s="66"/>
      <c r="J587" s="66"/>
      <c r="K587" s="66"/>
      <c r="L587" s="43"/>
      <c r="M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</row>
  </sheetData>
  <sheetProtection sheet="1" autoFilter="0" formatColumns="0" formatRows="0" objects="1" scenarios="1" spinCount="100000" saltValue="v+L2/CPXGW9Add7TgXTxCPoiQWPuJPlgKMW1Crk9Yq85zHlj4KQSpzlEvsLOtUzgScFpsxcEPROwXKTvWKq8Pw==" hashValue="87CRQG7hZ4mmi56veUbHg5FuFSo9UExQkWXPpoRVLojmvqaXH+iGI9BWnmE0oHokCcnJaTzb1hucKkkgzSNh3A==" algorithmName="SHA-512" password="CC35"/>
  <autoFilter ref="C152:K586"/>
  <mergeCells count="11">
    <mergeCell ref="E7:H7"/>
    <mergeCell ref="E16:H16"/>
    <mergeCell ref="E25:H25"/>
    <mergeCell ref="E85:H85"/>
    <mergeCell ref="D129:F129"/>
    <mergeCell ref="D130:F130"/>
    <mergeCell ref="D131:F131"/>
    <mergeCell ref="D132:F132"/>
    <mergeCell ref="D133:F133"/>
    <mergeCell ref="E145:H14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2020-09-25T05:59:56Z</dcterms:created>
  <dcterms:modified xsi:type="dcterms:W3CDTF">2020-09-25T06:00:04Z</dcterms:modified>
</cp:coreProperties>
</file>